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0070" firstSheet="6" activeTab="11"/>
  </bookViews>
  <sheets>
    <sheet name="BB" sheetId="7" r:id="rId1"/>
    <sheet name="SW" sheetId="6" r:id="rId2"/>
    <sheet name="TD" sheetId="3" r:id="rId3"/>
    <sheet name="BK" sheetId="4" r:id="rId4"/>
    <sheet name="SB" sheetId="5" r:id="rId5"/>
    <sheet name="GT" sheetId="8" r:id="rId6"/>
    <sheet name="TR" sheetId="10" r:id="rId7"/>
    <sheet name="BA" sheetId="9" r:id="rId8"/>
    <sheet name="BR" sheetId="11" r:id="rId9"/>
    <sheet name="Mens" sheetId="14" r:id="rId10"/>
    <sheet name="Womens" sheetId="13" r:id="rId11"/>
    <sheet name="RODEO" sheetId="16" r:id="rId1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<sst xmlns="http://schemas.openxmlformats.org/spreadsheetml/2006/main" count="1250" uniqueCount="343">
  <si>
    <t>Fees</t>
  </si>
  <si>
    <t>LR &amp; AV</t>
  </si>
  <si>
    <t>SR</t>
  </si>
  <si>
    <t>Contestants</t>
  </si>
  <si>
    <t>LR</t>
  </si>
  <si>
    <t>Total Pot</t>
  </si>
  <si>
    <t>AV</t>
  </si>
  <si>
    <t>Bareback Riding</t>
  </si>
  <si>
    <t>Contestant</t>
  </si>
  <si>
    <t>School</t>
  </si>
  <si>
    <t>Card No.</t>
  </si>
  <si>
    <t>On</t>
  </si>
  <si>
    <t>Long</t>
  </si>
  <si>
    <t>PTS</t>
  </si>
  <si>
    <t>Money</t>
  </si>
  <si>
    <t>Short</t>
  </si>
  <si>
    <t>AVE</t>
  </si>
  <si>
    <t>Total</t>
  </si>
  <si>
    <t>Total $</t>
  </si>
  <si>
    <t>Breakaway Roping</t>
  </si>
  <si>
    <t>Steer Wrestling</t>
  </si>
  <si>
    <t>Saddle Bronc Riding</t>
  </si>
  <si>
    <t>Goat Tying</t>
  </si>
  <si>
    <t>Team Roping</t>
  </si>
  <si>
    <t>Barrel Racing</t>
  </si>
  <si>
    <t>Bull Riding</t>
  </si>
  <si>
    <t>Tiedown Roping</t>
  </si>
  <si>
    <t>WTXC</t>
  </si>
  <si>
    <t>OC</t>
  </si>
  <si>
    <t>TSU</t>
  </si>
  <si>
    <t>RC</t>
  </si>
  <si>
    <t>CC</t>
  </si>
  <si>
    <t>ON</t>
  </si>
  <si>
    <t>CLAREN</t>
  </si>
  <si>
    <t>NMJC</t>
  </si>
  <si>
    <t>VC</t>
  </si>
  <si>
    <t>FPC</t>
  </si>
  <si>
    <t>WTAMU</t>
  </si>
  <si>
    <t>SPC</t>
  </si>
  <si>
    <t>ENMU</t>
  </si>
  <si>
    <t xml:space="preserve">Team Points </t>
  </si>
  <si>
    <t>All-Around - Not on Teams</t>
  </si>
  <si>
    <t>GB</t>
  </si>
  <si>
    <t>GT</t>
  </si>
  <si>
    <t>BK</t>
  </si>
  <si>
    <t>CISCO</t>
  </si>
  <si>
    <t>TR</t>
  </si>
  <si>
    <t>CLARENDON</t>
  </si>
  <si>
    <t>HOWARD</t>
  </si>
  <si>
    <t>ODESSA</t>
  </si>
  <si>
    <t>RANGER</t>
  </si>
  <si>
    <t>SLROSS</t>
  </si>
  <si>
    <t>SPLNS</t>
  </si>
  <si>
    <t>TARLET</t>
  </si>
  <si>
    <t>TXTUL</t>
  </si>
  <si>
    <t>VERNON</t>
  </si>
  <si>
    <t>WEATHR</t>
  </si>
  <si>
    <t>SLRS</t>
  </si>
  <si>
    <t xml:space="preserve">Sul Ross </t>
  </si>
  <si>
    <t>Tarleton</t>
  </si>
  <si>
    <t>TTU</t>
  </si>
  <si>
    <t>vernon</t>
  </si>
  <si>
    <t xml:space="preserve">Smith, Kaylee </t>
  </si>
  <si>
    <t>WC</t>
  </si>
  <si>
    <t>WTAM</t>
  </si>
  <si>
    <t>WTC</t>
  </si>
  <si>
    <t>BB</t>
  </si>
  <si>
    <t>SB</t>
  </si>
  <si>
    <t>BR</t>
  </si>
  <si>
    <t>CR</t>
  </si>
  <si>
    <t>SW</t>
  </si>
  <si>
    <t>HC</t>
  </si>
  <si>
    <t xml:space="preserve">Beardsworth, Edward </t>
  </si>
  <si>
    <t>Total Pts</t>
  </si>
  <si>
    <t>TOTAL</t>
  </si>
  <si>
    <t>SCHOOL</t>
  </si>
  <si>
    <t>CONTESTANT</t>
  </si>
  <si>
    <t>TOTAL POINTS</t>
  </si>
  <si>
    <t>Events</t>
  </si>
  <si>
    <t># of Entries</t>
  </si>
  <si>
    <t>number of contestants</t>
  </si>
  <si>
    <t xml:space="preserve">BB </t>
  </si>
  <si>
    <t xml:space="preserve">SB </t>
  </si>
  <si>
    <t xml:space="preserve">BR </t>
  </si>
  <si>
    <t xml:space="preserve">TD </t>
  </si>
  <si>
    <t>TOTAL OFFICE CHARGES</t>
  </si>
  <si>
    <t xml:space="preserve">SW </t>
  </si>
  <si>
    <t xml:space="preserve">TR </t>
  </si>
  <si>
    <t xml:space="preserve">BK </t>
  </si>
  <si>
    <t>Sponsoring School</t>
  </si>
  <si>
    <t xml:space="preserve">GT </t>
  </si>
  <si>
    <t xml:space="preserve">BA </t>
  </si>
  <si>
    <t>Regional Secretary</t>
  </si>
  <si>
    <t>Total Entry Fees</t>
  </si>
  <si>
    <t>Computer Fund</t>
  </si>
  <si>
    <t>Office Fee</t>
  </si>
  <si>
    <t>Regional Director</t>
  </si>
  <si>
    <t>llew</t>
  </si>
  <si>
    <t>wyatt</t>
  </si>
  <si>
    <t>Event Director Fees</t>
  </si>
  <si>
    <t>TT</t>
  </si>
  <si>
    <t>TSU Team results</t>
  </si>
  <si>
    <t>NCTC</t>
  </si>
  <si>
    <t>ENMU Team results</t>
  </si>
  <si>
    <t>Allen,Jace</t>
  </si>
  <si>
    <t xml:space="preserve">CIS </t>
  </si>
  <si>
    <t xml:space="preserve">Brown,Twister </t>
  </si>
  <si>
    <t xml:space="preserve">Harris,Walker </t>
  </si>
  <si>
    <t>Myers,Dylan</t>
  </si>
  <si>
    <t>Stokes,Dax</t>
  </si>
  <si>
    <t>Straub,Tyler</t>
  </si>
  <si>
    <t xml:space="preserve">Allen,Dakota </t>
  </si>
  <si>
    <t xml:space="preserve">Armstrong,Katy </t>
  </si>
  <si>
    <t>Weatherman,Avery</t>
  </si>
  <si>
    <t>Wood,Cadi</t>
  </si>
  <si>
    <t>Densmore,Katie</t>
  </si>
  <si>
    <t>Didway,Rilee</t>
  </si>
  <si>
    <t>Shepherd,Bucki</t>
  </si>
  <si>
    <t>Talbert,Jennifer</t>
  </si>
  <si>
    <t>Adcock,Lindsey</t>
  </si>
  <si>
    <t>Barry,Tawny</t>
  </si>
  <si>
    <t>Gray,Tierra</t>
  </si>
  <si>
    <t>Vick,Celie</t>
  </si>
  <si>
    <t>Henderson,Erica</t>
  </si>
  <si>
    <t>Paul,Baylee</t>
  </si>
  <si>
    <t>Rodriguez,Ricky</t>
  </si>
  <si>
    <t>Smith Sierra</t>
  </si>
  <si>
    <t>Duzik,Alyson</t>
  </si>
  <si>
    <t>Graham,Sydney</t>
  </si>
  <si>
    <t>Luce,Ashley</t>
  </si>
  <si>
    <t>Vipond, Krysten</t>
  </si>
  <si>
    <t>Ashley,Erika</t>
  </si>
  <si>
    <t xml:space="preserve">Clegg,MyKayla </t>
  </si>
  <si>
    <t>Donovan,Julie</t>
  </si>
  <si>
    <t>Shipman,Taylor</t>
  </si>
  <si>
    <t>Lee,Swaize</t>
  </si>
  <si>
    <t>Logan,Emily</t>
  </si>
  <si>
    <t>Powell,Megan</t>
  </si>
  <si>
    <t>Spielman,Shelby</t>
  </si>
  <si>
    <t>Clark,Cassidy</t>
  </si>
  <si>
    <t>Dickens,Maddy</t>
  </si>
  <si>
    <t>Dines,Shelby</t>
  </si>
  <si>
    <t>Hutchings,Timmi</t>
  </si>
  <si>
    <t>Branscum,Brooke</t>
  </si>
  <si>
    <t>Britain,Cheyenne</t>
  </si>
  <si>
    <t>Horton,Mariah</t>
  </si>
  <si>
    <t>Butler,Hadley</t>
  </si>
  <si>
    <t>Kauk, Samantha Marie</t>
  </si>
  <si>
    <t>Lovelady,LeeAnn</t>
  </si>
  <si>
    <t>West,Katy</t>
  </si>
  <si>
    <t>Burbidge,Megan</t>
  </si>
  <si>
    <t>Dallyn,Jenna</t>
  </si>
  <si>
    <t>Gonzales,Avery</t>
  </si>
  <si>
    <t>Robinson,Rainy</t>
  </si>
  <si>
    <t>Dick, Rylee</t>
  </si>
  <si>
    <t>Herrmann, Shelby</t>
  </si>
  <si>
    <t>Collins,Baili</t>
  </si>
  <si>
    <t>Bane,Lauren</t>
  </si>
  <si>
    <t>McNeil,Kynzie Rae</t>
  </si>
  <si>
    <t>Parvin,Jamie</t>
  </si>
  <si>
    <t>Watt,Kipty</t>
  </si>
  <si>
    <t>Hatfield,Destiny</t>
  </si>
  <si>
    <t>Lagasse,Taylor</t>
  </si>
  <si>
    <t>Lombardo,Kayla</t>
  </si>
  <si>
    <t>Espenson,Kelsey</t>
  </si>
  <si>
    <t>Macy,Brogan</t>
  </si>
  <si>
    <t>Simpson,Sadye</t>
  </si>
  <si>
    <t>Zant,Laramie</t>
  </si>
  <si>
    <t>Gustave,Kaitlin</t>
  </si>
  <si>
    <t>Hall,Whitney</t>
  </si>
  <si>
    <t>Hartley,Brenna</t>
  </si>
  <si>
    <t>Harris,Madisyn</t>
  </si>
  <si>
    <t>Lucas,McKayla</t>
  </si>
  <si>
    <t>McAngus,McKenzie</t>
  </si>
  <si>
    <t xml:space="preserve">Otoupalik,Callahan </t>
  </si>
  <si>
    <t xml:space="preserve">Freeman,Blaise </t>
  </si>
  <si>
    <t>Hibler Zach</t>
  </si>
  <si>
    <t>Hyatt,Logan</t>
  </si>
  <si>
    <t>Jang,Kodie</t>
  </si>
  <si>
    <t>Walker,Joshua</t>
  </si>
  <si>
    <t>Bechthold,Chris</t>
  </si>
  <si>
    <t>Casper,Clay</t>
  </si>
  <si>
    <t>Kreutzer,Kyon</t>
  </si>
  <si>
    <t>Schaack, Treg Albert</t>
  </si>
  <si>
    <t>Blanchard,Pace</t>
  </si>
  <si>
    <t>Chambers,Chase</t>
  </si>
  <si>
    <t>Harper,Luke</t>
  </si>
  <si>
    <t>Webster,Chantz</t>
  </si>
  <si>
    <t>Flanagan-Organ, Kenny</t>
  </si>
  <si>
    <t>Houck,Hagen</t>
  </si>
  <si>
    <t>Hunter,Logan</t>
  </si>
  <si>
    <t xml:space="preserve">Jackson,De'Andre' </t>
  </si>
  <si>
    <t>Podzemny,Weston</t>
  </si>
  <si>
    <t>Harris,Jake</t>
  </si>
  <si>
    <t>Knerr,Shane</t>
  </si>
  <si>
    <t>McCuistion,Chris</t>
  </si>
  <si>
    <t>Smith,Riley</t>
  </si>
  <si>
    <t>Berghuis,Tyler</t>
  </si>
  <si>
    <t>Brum,Clayton</t>
  </si>
  <si>
    <t>Lamb,Kody</t>
  </si>
  <si>
    <t>Livingston,Lane</t>
  </si>
  <si>
    <t>Yeary, Brody Taylor</t>
  </si>
  <si>
    <t>Zapalac,Reid</t>
  </si>
  <si>
    <t>Boren,Chet</t>
  </si>
  <si>
    <t>Kirkpatrick,Zack</t>
  </si>
  <si>
    <t xml:space="preserve">Ramone,Stefan </t>
  </si>
  <si>
    <t>Sherwood,Kade</t>
  </si>
  <si>
    <t>Trenary,Jhett</t>
  </si>
  <si>
    <t>Aguirre,Michael</t>
  </si>
  <si>
    <t>Cade,Creed</t>
  </si>
  <si>
    <t>Latham, Jeffery</t>
  </si>
  <si>
    <t>Mortensen,Zach</t>
  </si>
  <si>
    <t xml:space="preserve">Powers,Sam </t>
  </si>
  <si>
    <t>White,Riley</t>
  </si>
  <si>
    <t>Felton,Dakota</t>
  </si>
  <si>
    <t>Felton,Sy</t>
  </si>
  <si>
    <t>Kirchenschlager,Trevor</t>
  </si>
  <si>
    <t>Koehn,Landon</t>
  </si>
  <si>
    <t>Jessen,BoDell</t>
  </si>
  <si>
    <t>Logan,Eric</t>
  </si>
  <si>
    <t>Messier,Cameron</t>
  </si>
  <si>
    <t>Trujillo,Jake</t>
  </si>
  <si>
    <t>Ward,Layne</t>
  </si>
  <si>
    <t>Williams,Austin</t>
  </si>
  <si>
    <t>Branden,Quentin</t>
  </si>
  <si>
    <t>Burr,Preston</t>
  </si>
  <si>
    <t>Hayes,Wyatt</t>
  </si>
  <si>
    <t>McLeod,Tyce</t>
  </si>
  <si>
    <t>Reed,James</t>
  </si>
  <si>
    <t>Dougherty,David</t>
  </si>
  <si>
    <t>Gorman,Garrett</t>
  </si>
  <si>
    <t>Harris,Luke</t>
  </si>
  <si>
    <t>Hobbs,Lane</t>
  </si>
  <si>
    <t>Malone,Austen</t>
  </si>
  <si>
    <t>Curley,Ramon</t>
  </si>
  <si>
    <t>Duckworth,Jake</t>
  </si>
  <si>
    <t>Hise,Tyler</t>
  </si>
  <si>
    <t>Jameson,Ceygan</t>
  </si>
  <si>
    <t>Lambert,Evan</t>
  </si>
  <si>
    <t>White,Burley</t>
  </si>
  <si>
    <t xml:space="preserve">Batterton,Bryce </t>
  </si>
  <si>
    <t>Hall,Trey</t>
  </si>
  <si>
    <t xml:space="preserve">Haney,Jamie </t>
  </si>
  <si>
    <t>Jones,Garrett</t>
  </si>
  <si>
    <t>Phillips,Kolby</t>
  </si>
  <si>
    <t>Hancock,Colton</t>
  </si>
  <si>
    <t>Hisel,Luke</t>
  </si>
  <si>
    <t>Jackson,Tanner</t>
  </si>
  <si>
    <t>Muniz,Brandon</t>
  </si>
  <si>
    <t>Gordon,Colt</t>
  </si>
  <si>
    <t>Greene,Brennan</t>
  </si>
  <si>
    <t>Hash,Kyle</t>
  </si>
  <si>
    <t>Roberson,Brayden</t>
  </si>
  <si>
    <t>Turco,Tyler</t>
  </si>
  <si>
    <t>Hanko,Zach</t>
  </si>
  <si>
    <t>Johnson,Kyle</t>
  </si>
  <si>
    <t>Johnson,Wyatt</t>
  </si>
  <si>
    <t>on</t>
  </si>
  <si>
    <t>Ballard,Rody</t>
  </si>
  <si>
    <t>Powell,Brock</t>
  </si>
  <si>
    <t>Surrett,Coy</t>
  </si>
  <si>
    <t>Strickland,Carly</t>
  </si>
  <si>
    <t>Sullivan,Kenna</t>
  </si>
  <si>
    <t>Hodges,Amanda</t>
  </si>
  <si>
    <t>Lane,Jace</t>
  </si>
  <si>
    <t>Fordyce,Cody</t>
  </si>
  <si>
    <t>Cowdrey,Sterling</t>
  </si>
  <si>
    <t>Crawford,David</t>
  </si>
  <si>
    <t>Henderson,Baylee</t>
  </si>
  <si>
    <t>Allenbrand,Timber</t>
  </si>
  <si>
    <t>Odle,Alex</t>
  </si>
  <si>
    <t>Wagner,McKenna</t>
  </si>
  <si>
    <t>Glass,Ilyssa</t>
  </si>
  <si>
    <t>Total of Checks Written</t>
  </si>
  <si>
    <t xml:space="preserve">Walker, Johnny </t>
  </si>
  <si>
    <t>Ash,Harry</t>
  </si>
  <si>
    <t>O</t>
  </si>
  <si>
    <t>Hooper,Samray</t>
  </si>
  <si>
    <t>Cress,Brody</t>
  </si>
  <si>
    <t>Hill,Drew</t>
  </si>
  <si>
    <t xml:space="preserve">NCTC </t>
  </si>
  <si>
    <t>Allred,Austin</t>
  </si>
  <si>
    <t>Gray,Bradie</t>
  </si>
  <si>
    <t>Steen,Nolan</t>
  </si>
  <si>
    <t>Yeary, Brody</t>
  </si>
  <si>
    <t>Sanchez,Ariana</t>
  </si>
  <si>
    <t>McRae,Mackayla</t>
  </si>
  <si>
    <t>Hyatt,Zachry</t>
  </si>
  <si>
    <t>Vincent,Austin</t>
  </si>
  <si>
    <t>Baker,Lane</t>
  </si>
  <si>
    <t>Hancock,Shane</t>
  </si>
  <si>
    <t>Sorey,Pake</t>
  </si>
  <si>
    <t>Downing,Trinton</t>
  </si>
  <si>
    <t>Urbanek, Jack</t>
  </si>
  <si>
    <t>Huffman,Clayton</t>
  </si>
  <si>
    <t>Johns,Jobe</t>
  </si>
  <si>
    <t>Schaack, Treg</t>
  </si>
  <si>
    <t>Tate,Teryn</t>
  </si>
  <si>
    <t>Elkins,Lany</t>
  </si>
  <si>
    <t>Terrell,Ashley</t>
  </si>
  <si>
    <t>Park,Simone</t>
  </si>
  <si>
    <t>Clendenen,Emily</t>
  </si>
  <si>
    <t>Fabrizio,Rylea</t>
  </si>
  <si>
    <t>Todd,Anne</t>
  </si>
  <si>
    <t>Vierstra,Cara</t>
  </si>
  <si>
    <t>Zapalac,Reid TSU</t>
  </si>
  <si>
    <t>Kraus,Zach TSU</t>
  </si>
  <si>
    <t>Jackson,Tanner ENMU</t>
  </si>
  <si>
    <t>Fordyce,Cody WTAM</t>
  </si>
  <si>
    <t>Fish,Josh RC</t>
  </si>
  <si>
    <t>Davis,Jace WC</t>
  </si>
  <si>
    <t>Glenn,Blake VC</t>
  </si>
  <si>
    <t>Koch,Hunter VC</t>
  </si>
  <si>
    <t>Parrish, Kyle TSU</t>
  </si>
  <si>
    <t>Gifford,Cole TSU</t>
  </si>
  <si>
    <t>Chambers,Chase WC</t>
  </si>
  <si>
    <t>Casper,Clay WTAM</t>
  </si>
  <si>
    <t>Adams,Clay TSU</t>
  </si>
  <si>
    <t>Seago,Carson TSU</t>
  </si>
  <si>
    <t>Boisjoli,MaKayla RC</t>
  </si>
  <si>
    <t>Kirchenschlager,Trevor RC</t>
  </si>
  <si>
    <t>Goode,Sage TT</t>
  </si>
  <si>
    <t>Riddle,Conner WC</t>
  </si>
  <si>
    <t>Paul,Baylee FPC</t>
  </si>
  <si>
    <t>Vernon,Trent FPC</t>
  </si>
  <si>
    <t>Johnson, Wyatt</t>
  </si>
  <si>
    <t>Macy, Brogan</t>
  </si>
  <si>
    <t>spc</t>
  </si>
  <si>
    <t>Hart, Sid</t>
  </si>
  <si>
    <t>Lane,Jane</t>
  </si>
  <si>
    <t>Wagner,Mckenna</t>
  </si>
  <si>
    <t>tsu</t>
  </si>
  <si>
    <t>wagner,mckenna</t>
  </si>
  <si>
    <t>fpc</t>
  </si>
  <si>
    <t>Haley,Robert</t>
  </si>
  <si>
    <t>Marques,Boogie</t>
  </si>
  <si>
    <t>Johnson,Colton</t>
  </si>
  <si>
    <t>Churchill, Cole</t>
  </si>
  <si>
    <t>Koch,Hunter</t>
  </si>
  <si>
    <t>Davis,Jace</t>
  </si>
  <si>
    <t>Rogan,Daniel</t>
  </si>
  <si>
    <t>Jinks,Cheynne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</si>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</sst>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10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i/>
      <u val="single"/>
      <sz val="10"/>
      <color theme="1"/>
      <name val="Bookman Old Style"/>
      <family val="1"/>
    </font>
    <font>
      <i/>
      <u val="single"/>
      <sz val="12"/>
      <color theme="1"/>
      <name val="Bookman Old Style"/>
      <family val="1"/>
    </font>
    <font>
      <b/>
      <i/>
      <u val="single"/>
      <sz val="12"/>
      <color theme="1"/>
      <name val="Bookman Old Style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Lucida Sans Unicode"/>
      <family val="2"/>
    </font>
    <font>
      <sz val="12"/>
      <name val="Calibri Light"/>
      <family val="1"/>
      <scheme val="major"/>
    </font>
    <font>
      <sz val="11"/>
      <color rgb="FF00B0F0"/>
      <name val="Calibri"/>
      <family val="2"/>
      <scheme val="minor"/>
    </font>
    <font>
      <sz val="10"/>
      <color rgb="FF00B0F0"/>
      <name val="Lucida Sans Unicode"/>
      <family val="2"/>
    </font>
    <font>
      <sz val="12"/>
      <color rgb="FF00B0F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Bookman Old Style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Lucida Sans Unicode"/>
      <family val="2"/>
    </font>
    <font>
      <sz val="10"/>
      <name val="Lucida Sans Unicode"/>
      <family val="2"/>
    </font>
    <font>
      <sz val="11"/>
      <color rgb="FFC00000"/>
      <name val="Calibri"/>
      <family val="2"/>
      <scheme val="minor"/>
    </font>
    <font>
      <sz val="12"/>
      <color theme="1"/>
      <name val="Calibri  "/>
      <family val="2"/>
    </font>
    <font>
      <b/>
      <u val="single"/>
      <sz val="16"/>
      <name val="Calibri"/>
      <family val="2"/>
    </font>
    <font>
      <b/>
      <u val="single"/>
      <sz val="16"/>
      <name val="Calibri"/>
      <family val="2"/>
      <scheme val="minor"/>
    </font>
    <font>
      <b/>
      <u val="single"/>
      <sz val="20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20"/>
      <name val="Calibri"/>
      <family val="2"/>
      <scheme val="minor"/>
    </font>
    <font>
      <sz val="12"/>
      <color rgb="FF7030A0"/>
      <name val="Calibri Light"/>
      <family val="1"/>
      <scheme val="major"/>
    </font>
    <font>
      <sz val="18"/>
      <name val="Calibri"/>
      <family val="2"/>
      <scheme val="minor"/>
    </font>
    <font>
      <u val="single"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Lucida Sans"/>
      <family val="2"/>
    </font>
    <font>
      <sz val="12"/>
      <name val="Calibri"/>
      <family val="2"/>
    </font>
    <font>
      <u val="single"/>
      <sz val="11"/>
      <name val="Calibri"/>
      <family val="2"/>
    </font>
    <font>
      <sz val="12"/>
      <color theme="1"/>
      <name val="Calibri "/>
      <family val="2"/>
    </font>
    <font>
      <sz val="12"/>
      <color rgb="FF000000"/>
      <name val="Calibri "/>
      <family val="2"/>
    </font>
    <font>
      <sz val="12"/>
      <color rgb="FFFF0000"/>
      <name val="Calibri  "/>
      <family val="2"/>
    </font>
    <font>
      <sz val="16"/>
      <color theme="1"/>
      <name val="Calibri"/>
      <family val="2"/>
      <scheme val="minor"/>
    </font>
    <font>
      <sz val="12"/>
      <name val="Calibri  "/>
      <family val="2"/>
    </font>
    <font>
      <b/>
      <u val="single"/>
      <sz val="16"/>
      <color theme="1"/>
      <name val="Bookman Old Style"/>
      <family val="1"/>
    </font>
    <font>
      <b/>
      <u val="single"/>
      <sz val="16"/>
      <name val="Bookman Old Style"/>
      <family val="1"/>
    </font>
    <font>
      <i/>
      <u val="single"/>
      <sz val="16"/>
      <color theme="1"/>
      <name val="Bookman Old Style"/>
      <family val="1"/>
    </font>
    <font>
      <b/>
      <i/>
      <u val="single"/>
      <sz val="16"/>
      <color theme="1"/>
      <name val="Bookman Old Style"/>
      <family val="1"/>
    </font>
    <font>
      <sz val="16"/>
      <name val="Calibri"/>
      <family val="2"/>
    </font>
    <font>
      <i/>
      <u val="single"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B0F0"/>
      <name val="Calibri"/>
      <family val="2"/>
      <scheme val="minor"/>
    </font>
    <font>
      <b/>
      <u val="single"/>
      <sz val="10"/>
      <name val="Lucida Sans Unicode"/>
      <family val="2"/>
    </font>
    <font>
      <sz val="12"/>
      <color theme="1"/>
      <name val="Lucida Console"/>
      <family val="3"/>
    </font>
    <font>
      <u val="single"/>
      <sz val="12"/>
      <name val="Lucida Console"/>
      <family val="3"/>
    </font>
    <font>
      <sz val="12"/>
      <name val="Lucida Console"/>
      <family val="3"/>
    </font>
    <font>
      <b/>
      <u val="single"/>
      <sz val="12"/>
      <color theme="1"/>
      <name val="Lucida Console"/>
      <family val="3"/>
    </font>
    <font>
      <i/>
      <u val="single"/>
      <sz val="12"/>
      <name val="Lucida Console"/>
      <family val="3"/>
    </font>
    <font>
      <sz val="12"/>
      <color theme="1"/>
      <name val="Lucida Sans"/>
      <family val="2"/>
    </font>
    <font>
      <sz val="12"/>
      <name val="Lucida Sans"/>
      <family val="2"/>
    </font>
    <font>
      <b/>
      <i/>
      <u val="single"/>
      <sz val="12"/>
      <color theme="1"/>
      <name val="Lucida Sans"/>
      <family val="2"/>
    </font>
    <font>
      <sz val="12"/>
      <color rgb="FF000000"/>
      <name val="Lucida Sans Unicode"/>
      <family val="2"/>
    </font>
    <font>
      <sz val="14"/>
      <color rgb="FF000000"/>
      <name val="Lucida Sans"/>
      <family val="2"/>
    </font>
    <font>
      <sz val="14"/>
      <color theme="1"/>
      <name val="Lucida Sans"/>
      <family val="2"/>
    </font>
    <font>
      <sz val="14"/>
      <color rgb="FFFF0000"/>
      <name val="Lucida Sans"/>
      <family val="2"/>
    </font>
    <font>
      <b/>
      <i/>
      <u val="single"/>
      <sz val="14"/>
      <color theme="1"/>
      <name val="Lucida Sans"/>
      <family val="2"/>
    </font>
    <font>
      <i/>
      <u val="single"/>
      <sz val="12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i/>
      <u val="single"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i/>
      <sz val="12"/>
      <color theme="1"/>
      <name val="Lucida Sans"/>
      <family val="2"/>
    </font>
    <font>
      <sz val="12"/>
      <color rgb="FF00B0F0"/>
      <name val="Lucida Sans Unicode"/>
      <family val="2"/>
    </font>
    <font>
      <b/>
      <u val="single"/>
      <sz val="12"/>
      <color theme="1"/>
      <name val="Lucida Sans"/>
      <family val="2"/>
    </font>
    <font>
      <i/>
      <u val="single"/>
      <sz val="12"/>
      <color theme="1"/>
      <name val="Lucida Sans"/>
      <family val="2"/>
    </font>
    <font>
      <b/>
      <sz val="12"/>
      <color rgb="FF3F3F3F"/>
      <name val="Lucida Sans"/>
      <family val="2"/>
    </font>
    <font>
      <sz val="14"/>
      <color theme="1"/>
      <name val="Lucida Console"/>
      <family val="3"/>
    </font>
    <font>
      <u val="single"/>
      <sz val="14"/>
      <name val="Lucida Console"/>
      <family val="3"/>
    </font>
    <font>
      <sz val="14"/>
      <name val="Lucida Console"/>
      <family val="3"/>
    </font>
    <font>
      <sz val="13"/>
      <color rgb="FFFF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Bookman Old Style"/>
      <family val="1"/>
    </font>
    <font>
      <sz val="14"/>
      <color theme="1"/>
      <name val="Bookman Old Style"/>
      <family val="1"/>
    </font>
    <font>
      <sz val="14"/>
      <color rgb="FFFF0000"/>
      <name val="Lucida Sans Unicode"/>
      <family val="2"/>
    </font>
    <font>
      <sz val="14"/>
      <color rgb="FF000000"/>
      <name val="Lucida Sans Unicode"/>
      <family val="2"/>
    </font>
    <font>
      <sz val="16"/>
      <color rgb="FF000000"/>
      <name val="Lucida Sans Unicode"/>
      <family val="2"/>
    </font>
    <font>
      <sz val="16"/>
      <color rgb="FFFF0000"/>
      <name val="Lucida Sans Unicode"/>
      <family val="2"/>
    </font>
    <font>
      <sz val="16"/>
      <color theme="1"/>
      <name val="Bookman Old Style"/>
      <family val="1"/>
    </font>
    <font>
      <sz val="14"/>
      <name val="Lucida Sans Unicode"/>
      <family val="2"/>
    </font>
    <font>
      <sz val="14"/>
      <color rgb="FF00B0F0"/>
      <name val="Lucida Sans Unicode"/>
      <family val="2"/>
    </font>
    <font>
      <sz val="16"/>
      <color theme="1"/>
      <name val="Lucida Sans"/>
      <family val="2"/>
    </font>
    <font>
      <sz val="16"/>
      <name val="Lucida Sans"/>
      <family val="2"/>
    </font>
    <font>
      <sz val="16"/>
      <color rgb="FF000000"/>
      <name val="Lucida Sans"/>
      <family val="2"/>
    </font>
    <font>
      <sz val="16"/>
      <color rgb="FFFF0000"/>
      <name val="Calibri"/>
      <family val="2"/>
      <scheme val="minor"/>
    </font>
    <font>
      <sz val="16"/>
      <color rgb="FF00B0F0"/>
      <name val="Calibri"/>
      <family val="2"/>
      <scheme val="minor"/>
    </font>
    <font>
      <sz val="12"/>
      <color rgb="FFFF0000"/>
      <name val="Lucida Sans Unicode"/>
      <family val="2"/>
    </font>
    <font>
      <sz val="16"/>
      <color rgb="FF00B0F0"/>
      <name val="Lucida Sans Unicode"/>
      <family val="2"/>
    </font>
  </fonts>
  <fills count="1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</cellStyleXfs>
  <cellXfs count="559">
    <xf numFmtId="0" fontId="0" fillId="0" borderId="0" xfId="0"/>
    <xf numFmtId="44" fontId="0" fillId="0" borderId="0" xfId="16" applyFont="1"/>
    <xf numFmtId="44" fontId="0" fillId="0" borderId="0" xfId="0" applyNumberForma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6" applyFont="1" applyAlignment="1">
      <alignment horizontal="center"/>
    </xf>
    <xf numFmtId="6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/>
    </xf>
    <xf numFmtId="0" fontId="5" fillId="0" borderId="0" xfId="0" applyFont="1" applyAlignment="1">
      <alignment/>
    </xf>
    <xf numFmtId="44" fontId="5" fillId="0" borderId="0" xfId="16" applyFont="1" applyAlignment="1">
      <alignment horizontal="right"/>
    </xf>
    <xf numFmtId="44" fontId="5" fillId="0" borderId="2" xfId="16" applyFont="1" applyBorder="1" applyAlignment="1">
      <alignment horizontal="center"/>
    </xf>
    <xf numFmtId="44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8" applyNumberFormat="1" applyFont="1" applyAlignment="1">
      <alignment horizontal="center"/>
    </xf>
    <xf numFmtId="44" fontId="6" fillId="0" borderId="0" xfId="16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18" applyNumberFormat="1" applyFont="1" applyAlignment="1">
      <alignment horizontal="center"/>
    </xf>
    <xf numFmtId="0" fontId="8" fillId="4" borderId="0" xfId="0" applyFont="1" applyFill="1" applyAlignment="1">
      <alignment horizontal="center"/>
    </xf>
    <xf numFmtId="44" fontId="8" fillId="5" borderId="0" xfId="16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8" fillId="4" borderId="0" xfId="0" applyNumberFormat="1" applyFont="1" applyFill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3" xfId="0" applyFont="1" applyFill="1" applyBorder="1" applyAlignment="1">
      <alignment horizontal="left"/>
    </xf>
    <xf numFmtId="44" fontId="20" fillId="0" borderId="0" xfId="16" applyFont="1" applyAlignment="1">
      <alignment horizontal="right"/>
    </xf>
    <xf numFmtId="0" fontId="0" fillId="0" borderId="0" xfId="0" applyAlignment="1">
      <alignment/>
    </xf>
    <xf numFmtId="44" fontId="6" fillId="0" borderId="0" xfId="16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4" borderId="0" xfId="0" applyFont="1" applyFill="1" applyAlignment="1">
      <alignment/>
    </xf>
    <xf numFmtId="44" fontId="8" fillId="5" borderId="0" xfId="16" applyFont="1" applyFill="1" applyAlignment="1">
      <alignment/>
    </xf>
    <xf numFmtId="0" fontId="9" fillId="0" borderId="0" xfId="0" applyFont="1" applyAlignment="1">
      <alignment horizontal="right"/>
    </xf>
    <xf numFmtId="0" fontId="8" fillId="5" borderId="0" xfId="0" applyFont="1" applyFill="1" applyAlignment="1">
      <alignment/>
    </xf>
    <xf numFmtId="0" fontId="8" fillId="4" borderId="0" xfId="0" applyNumberFormat="1" applyFont="1" applyFill="1" applyAlignment="1">
      <alignment/>
    </xf>
    <xf numFmtId="0" fontId="0" fillId="0" borderId="0" xfId="0" applyFill="1"/>
    <xf numFmtId="0" fontId="9" fillId="0" borderId="3" xfId="0" applyFont="1" applyBorder="1" applyAlignment="1">
      <alignment horizontal="center"/>
    </xf>
    <xf numFmtId="44" fontId="8" fillId="6" borderId="3" xfId="16" applyFont="1" applyFill="1" applyBorder="1" applyAlignment="1">
      <alignment horizontal="center"/>
    </xf>
    <xf numFmtId="44" fontId="5" fillId="6" borderId="3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6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vertical="center"/>
    </xf>
    <xf numFmtId="0" fontId="24" fillId="0" borderId="3" xfId="0" applyFont="1" applyBorder="1"/>
    <xf numFmtId="0" fontId="10" fillId="0" borderId="3" xfId="0" applyFont="1" applyBorder="1"/>
    <xf numFmtId="0" fontId="3" fillId="0" borderId="0" xfId="0" applyFont="1"/>
    <xf numFmtId="2" fontId="10" fillId="0" borderId="0" xfId="0" applyNumberFormat="1" applyFont="1" applyAlignment="1">
      <alignment horizontal="center"/>
    </xf>
    <xf numFmtId="44" fontId="10" fillId="0" borderId="0" xfId="16" applyFont="1" applyAlignment="1">
      <alignment horizontal="center"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4" fontId="10" fillId="0" borderId="0" xfId="16" applyFont="1" applyAlignment="1">
      <alignment/>
    </xf>
    <xf numFmtId="0" fontId="5" fillId="0" borderId="0" xfId="0" applyFont="1" applyBorder="1" applyAlignment="1">
      <alignment horizontal="right"/>
    </xf>
    <xf numFmtId="44" fontId="5" fillId="0" borderId="2" xfId="16" applyFont="1" applyBorder="1" applyAlignment="1">
      <alignment horizontal="right"/>
    </xf>
    <xf numFmtId="0" fontId="10" fillId="0" borderId="0" xfId="0" applyFont="1" applyAlignment="1">
      <alignment horizontal="center"/>
    </xf>
    <xf numFmtId="44" fontId="10" fillId="6" borderId="3" xfId="16" applyFont="1" applyFill="1" applyBorder="1" applyAlignment="1">
      <alignment/>
    </xf>
    <xf numFmtId="165" fontId="10" fillId="6" borderId="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2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/>
    <xf numFmtId="44" fontId="0" fillId="0" borderId="0" xfId="0" applyNumberFormat="1" applyBorder="1" applyAlignment="1">
      <alignment/>
    </xf>
    <xf numFmtId="0" fontId="8" fillId="7" borderId="0" xfId="0" applyFont="1" applyFill="1" applyAlignment="1">
      <alignment/>
    </xf>
    <xf numFmtId="0" fontId="10" fillId="7" borderId="3" xfId="0" applyFont="1" applyFill="1" applyBorder="1" applyAlignment="1">
      <alignment/>
    </xf>
    <xf numFmtId="0" fontId="8" fillId="7" borderId="0" xfId="0" applyNumberFormat="1" applyFont="1" applyFill="1" applyAlignment="1">
      <alignment/>
    </xf>
    <xf numFmtId="0" fontId="8" fillId="6" borderId="0" xfId="0" applyFont="1" applyFill="1" applyAlignment="1">
      <alignment horizontal="left"/>
    </xf>
    <xf numFmtId="44" fontId="10" fillId="6" borderId="3" xfId="0" applyNumberFormat="1" applyFont="1" applyFill="1" applyBorder="1" applyAlignment="1">
      <alignment horizontal="left"/>
    </xf>
    <xf numFmtId="44" fontId="8" fillId="6" borderId="0" xfId="16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4" fontId="10" fillId="0" borderId="3" xfId="16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10" fillId="0" borderId="3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4" fontId="10" fillId="5" borderId="3" xfId="16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44" fontId="10" fillId="5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0" fillId="0" borderId="3" xfId="0" applyBorder="1"/>
    <xf numFmtId="44" fontId="10" fillId="6" borderId="3" xfId="16" applyFont="1" applyFill="1" applyBorder="1" applyAlignment="1">
      <alignment horizontal="center"/>
    </xf>
    <xf numFmtId="0" fontId="26" fillId="0" borderId="3" xfId="21" applyFont="1" applyFill="1" applyBorder="1" applyAlignment="1">
      <alignment horizontal="left"/>
    </xf>
    <xf numFmtId="0" fontId="26" fillId="0" borderId="3" xfId="0" applyFont="1" applyFill="1" applyBorder="1" applyAlignment="1">
      <alignment/>
    </xf>
    <xf numFmtId="44" fontId="10" fillId="0" borderId="3" xfId="0" applyNumberFormat="1" applyFont="1" applyFill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10" fillId="8" borderId="3" xfId="0" applyFont="1" applyFill="1" applyBorder="1"/>
    <xf numFmtId="0" fontId="22" fillId="0" borderId="3" xfId="0" applyFont="1" applyFill="1" applyBorder="1" applyAlignment="1">
      <alignment horizontal="right"/>
    </xf>
    <xf numFmtId="0" fontId="27" fillId="0" borderId="0" xfId="0" applyFont="1" applyAlignment="1">
      <alignment horizontal="left"/>
    </xf>
    <xf numFmtId="0" fontId="10" fillId="0" borderId="0" xfId="0" applyFont="1" applyFill="1"/>
    <xf numFmtId="0" fontId="28" fillId="0" borderId="0" xfId="0" applyFont="1" applyFill="1"/>
    <xf numFmtId="0" fontId="11" fillId="8" borderId="3" xfId="0" applyFont="1" applyFill="1" applyBorder="1"/>
    <xf numFmtId="0" fontId="22" fillId="8" borderId="3" xfId="0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3" xfId="0" applyFont="1" applyFill="1" applyBorder="1"/>
    <xf numFmtId="0" fontId="2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0" fillId="8" borderId="0" xfId="0" applyFont="1" applyFill="1"/>
    <xf numFmtId="0" fontId="14" fillId="0" borderId="3" xfId="0" applyFont="1" applyBorder="1" applyAlignment="1">
      <alignment horizontal="left" vertical="center"/>
    </xf>
    <xf numFmtId="0" fontId="10" fillId="0" borderId="3" xfId="0" applyFont="1" applyFill="1" applyBorder="1"/>
    <xf numFmtId="0" fontId="24" fillId="0" borderId="3" xfId="0" applyFont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Fill="1"/>
    <xf numFmtId="2" fontId="11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2" fillId="0" borderId="0" xfId="0" applyFont="1" applyFill="1"/>
    <xf numFmtId="0" fontId="32" fillId="0" borderId="0" xfId="0" applyFont="1" applyFill="1" applyBorder="1" applyAlignment="1">
      <alignment vertical="center"/>
    </xf>
    <xf numFmtId="0" fontId="24" fillId="8" borderId="3" xfId="0" applyFont="1" applyFill="1" applyBorder="1" applyAlignment="1">
      <alignment horizontal="left" vertical="center"/>
    </xf>
    <xf numFmtId="0" fontId="24" fillId="8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4" fillId="0" borderId="3" xfId="0" applyFont="1" applyBorder="1"/>
    <xf numFmtId="0" fontId="32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left"/>
    </xf>
    <xf numFmtId="0" fontId="22" fillId="0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8" borderId="3" xfId="0" applyFont="1" applyFill="1" applyBorder="1" applyAlignment="1">
      <alignment horizontal="left"/>
    </xf>
    <xf numFmtId="0" fontId="16" fillId="8" borderId="3" xfId="0" applyFont="1" applyFill="1" applyBorder="1"/>
    <xf numFmtId="0" fontId="10" fillId="0" borderId="0" xfId="0" applyFont="1"/>
    <xf numFmtId="0" fontId="33" fillId="0" borderId="3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left"/>
    </xf>
    <xf numFmtId="0" fontId="34" fillId="0" borderId="3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7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4" xfId="0" applyFont="1" applyBorder="1"/>
    <xf numFmtId="0" fontId="33" fillId="0" borderId="3" xfId="0" applyFont="1" applyFill="1" applyBorder="1" applyAlignment="1">
      <alignment horizont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vertical="center"/>
    </xf>
    <xf numFmtId="0" fontId="10" fillId="8" borderId="4" xfId="0" applyFont="1" applyFill="1" applyBorder="1"/>
    <xf numFmtId="0" fontId="10" fillId="8" borderId="5" xfId="0" applyFont="1" applyFill="1" applyBorder="1"/>
    <xf numFmtId="0" fontId="22" fillId="8" borderId="3" xfId="0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3" fillId="0" borderId="3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1" fontId="31" fillId="0" borderId="3" xfId="0" applyNumberFormat="1" applyFont="1" applyFill="1" applyBorder="1"/>
    <xf numFmtId="1" fontId="31" fillId="0" borderId="0" xfId="0" applyNumberFormat="1" applyFont="1" applyFill="1" applyBorder="1"/>
    <xf numFmtId="0" fontId="11" fillId="8" borderId="4" xfId="0" applyFont="1" applyFill="1" applyBorder="1"/>
    <xf numFmtId="0" fontId="11" fillId="8" borderId="5" xfId="0" applyFont="1" applyFill="1" applyBorder="1"/>
    <xf numFmtId="0" fontId="12" fillId="8" borderId="3" xfId="0" applyFont="1" applyFill="1" applyBorder="1" applyAlignment="1">
      <alignment horizontal="center"/>
    </xf>
    <xf numFmtId="0" fontId="25" fillId="0" borderId="0" xfId="0" applyFont="1" applyFill="1" applyBorder="1"/>
    <xf numFmtId="0" fontId="10" fillId="0" borderId="4" xfId="0" applyFont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0" fontId="10" fillId="0" borderId="5" xfId="21" applyFont="1" applyFill="1" applyBorder="1" applyAlignment="1">
      <alignment horizontal="center"/>
    </xf>
    <xf numFmtId="0" fontId="24" fillId="0" borderId="4" xfId="0" applyFont="1" applyFill="1" applyBorder="1" applyAlignment="1">
      <alignment horizontal="left" vertical="center"/>
    </xf>
    <xf numFmtId="0" fontId="24" fillId="0" borderId="4" xfId="0" applyFont="1" applyBorder="1" applyAlignment="1">
      <alignment vertical="center"/>
    </xf>
    <xf numFmtId="0" fontId="24" fillId="0" borderId="4" xfId="0" applyFont="1" applyBorder="1"/>
    <xf numFmtId="0" fontId="24" fillId="0" borderId="5" xfId="0" applyFont="1" applyBorder="1"/>
    <xf numFmtId="0" fontId="24" fillId="0" borderId="5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2" fontId="12" fillId="8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5" fillId="0" borderId="5" xfId="20" applyFont="1" applyFill="1" applyBorder="1" applyAlignment="1">
      <alignment horizontal="left"/>
    </xf>
    <xf numFmtId="0" fontId="38" fillId="8" borderId="4" xfId="0" applyFont="1" applyFill="1" applyBorder="1"/>
    <xf numFmtId="0" fontId="38" fillId="8" borderId="3" xfId="0" applyFont="1" applyFill="1" applyBorder="1"/>
    <xf numFmtId="0" fontId="38" fillId="8" borderId="5" xfId="0" applyFont="1" applyFill="1" applyBorder="1"/>
    <xf numFmtId="44" fontId="10" fillId="0" borderId="3" xfId="16" applyFont="1" applyFill="1" applyBorder="1" applyAlignment="1">
      <alignment horizontal="right"/>
    </xf>
    <xf numFmtId="44" fontId="0" fillId="0" borderId="0" xfId="16" applyFont="1" applyBorder="1" applyAlignment="1">
      <alignment/>
    </xf>
    <xf numFmtId="0" fontId="39" fillId="0" borderId="3" xfId="0" applyFont="1" applyBorder="1" applyAlignment="1">
      <alignment horizontal="left"/>
    </xf>
    <xf numFmtId="1" fontId="10" fillId="4" borderId="3" xfId="0" applyNumberFormat="1" applyFont="1" applyFill="1" applyBorder="1" applyAlignment="1">
      <alignment horizontal="center"/>
    </xf>
    <xf numFmtId="0" fontId="43" fillId="0" borderId="3" xfId="0" applyFont="1" applyFill="1" applyBorder="1" applyAlignment="1">
      <alignment/>
    </xf>
    <xf numFmtId="0" fontId="22" fillId="0" borderId="3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5" fillId="0" borderId="3" xfId="20" applyFont="1" applyFill="1" applyBorder="1" applyAlignment="1">
      <alignment horizontal="center"/>
    </xf>
    <xf numFmtId="0" fontId="15" fillId="0" borderId="3" xfId="20" applyFont="1" applyFill="1" applyBorder="1" applyAlignment="1">
      <alignment horizontal="left"/>
    </xf>
    <xf numFmtId="0" fontId="39" fillId="0" borderId="3" xfId="0" applyFont="1" applyFill="1" applyBorder="1"/>
    <xf numFmtId="0" fontId="0" fillId="0" borderId="3" xfId="0" applyFill="1" applyBorder="1"/>
    <xf numFmtId="0" fontId="10" fillId="7" borderId="3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0" fontId="0" fillId="10" borderId="0" xfId="0" applyFill="1"/>
    <xf numFmtId="0" fontId="28" fillId="0" borderId="0" xfId="0" applyFont="1" applyFill="1" applyAlignment="1">
      <alignment horizontal="center"/>
    </xf>
    <xf numFmtId="0" fontId="4" fillId="0" borderId="0" xfId="0" applyFont="1"/>
    <xf numFmtId="44" fontId="4" fillId="0" borderId="0" xfId="16" applyFont="1"/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4" fontId="44" fillId="0" borderId="0" xfId="16" applyFont="1" applyAlignment="1">
      <alignment horizontal="center"/>
    </xf>
    <xf numFmtId="2" fontId="44" fillId="0" borderId="0" xfId="0" applyNumberFormat="1" applyFont="1" applyAlignment="1">
      <alignment horizontal="center"/>
    </xf>
    <xf numFmtId="43" fontId="44" fillId="0" borderId="0" xfId="18" applyFont="1" applyFill="1" applyAlignment="1">
      <alignment horizontal="center"/>
    </xf>
    <xf numFmtId="0" fontId="42" fillId="0" borderId="0" xfId="0" applyFont="1"/>
    <xf numFmtId="0" fontId="46" fillId="0" borderId="0" xfId="0" applyFont="1" applyAlignment="1">
      <alignment horizontal="center"/>
    </xf>
    <xf numFmtId="0" fontId="46" fillId="4" borderId="0" xfId="0" applyFont="1" applyFill="1" applyAlignment="1">
      <alignment horizontal="center"/>
    </xf>
    <xf numFmtId="44" fontId="46" fillId="5" borderId="0" xfId="16" applyFont="1" applyFill="1" applyAlignment="1">
      <alignment horizontal="center"/>
    </xf>
    <xf numFmtId="0" fontId="47" fillId="0" borderId="0" xfId="0" applyFont="1" applyAlignment="1">
      <alignment horizontal="center"/>
    </xf>
    <xf numFmtId="0" fontId="46" fillId="5" borderId="0" xfId="0" applyFont="1" applyFill="1" applyAlignment="1">
      <alignment horizontal="center"/>
    </xf>
    <xf numFmtId="0" fontId="46" fillId="4" borderId="0" xfId="0" applyNumberFormat="1" applyFont="1" applyFill="1" applyAlignment="1">
      <alignment horizontal="center"/>
    </xf>
    <xf numFmtId="0" fontId="42" fillId="4" borderId="3" xfId="0" applyFont="1" applyFill="1" applyBorder="1" applyAlignment="1">
      <alignment horizontal="center"/>
    </xf>
    <xf numFmtId="44" fontId="42" fillId="5" borderId="3" xfId="16" applyFont="1" applyFill="1" applyBorder="1" applyAlignment="1">
      <alignment horizontal="center"/>
    </xf>
    <xf numFmtId="0" fontId="48" fillId="0" borderId="3" xfId="0" applyFont="1" applyBorder="1" applyAlignment="1">
      <alignment horizontal="center"/>
    </xf>
    <xf numFmtId="43" fontId="42" fillId="0" borderId="3" xfId="18" applyFont="1" applyFill="1" applyBorder="1" applyAlignment="1">
      <alignment horizontal="center"/>
    </xf>
    <xf numFmtId="0" fontId="42" fillId="4" borderId="3" xfId="0" applyNumberFormat="1" applyFont="1" applyFill="1" applyBorder="1" applyAlignment="1">
      <alignment horizontal="center"/>
    </xf>
    <xf numFmtId="44" fontId="42" fillId="5" borderId="3" xfId="0" applyNumberFormat="1" applyFont="1" applyFill="1" applyBorder="1" applyAlignment="1">
      <alignment horizontal="center"/>
    </xf>
    <xf numFmtId="0" fontId="42" fillId="0" borderId="3" xfId="0" applyNumberFormat="1" applyFont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7" borderId="3" xfId="0" applyFont="1" applyFill="1" applyBorder="1" applyAlignment="1">
      <alignment horizontal="center"/>
    </xf>
    <xf numFmtId="2" fontId="10" fillId="0" borderId="3" xfId="16" applyNumberFormat="1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/>
    </xf>
    <xf numFmtId="0" fontId="10" fillId="7" borderId="3" xfId="0" applyNumberFormat="1" applyFont="1" applyFill="1" applyBorder="1" applyAlignment="1">
      <alignment horizontal="center"/>
    </xf>
    <xf numFmtId="2" fontId="10" fillId="7" borderId="3" xfId="0" applyNumberFormat="1" applyFont="1" applyFill="1" applyBorder="1" applyAlignment="1">
      <alignment horizontal="center"/>
    </xf>
    <xf numFmtId="44" fontId="0" fillId="6" borderId="3" xfId="16" applyFont="1" applyFill="1" applyBorder="1"/>
    <xf numFmtId="0" fontId="48" fillId="0" borderId="5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7" borderId="3" xfId="0" applyNumberFormat="1" applyFont="1" applyFill="1" applyBorder="1" applyAlignment="1">
      <alignment horizontal="left"/>
    </xf>
    <xf numFmtId="0" fontId="49" fillId="0" borderId="3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44" fontId="0" fillId="0" borderId="3" xfId="16" applyFont="1" applyBorder="1"/>
    <xf numFmtId="44" fontId="10" fillId="11" borderId="3" xfId="16" applyFont="1" applyFill="1" applyBorder="1"/>
    <xf numFmtId="44" fontId="51" fillId="11" borderId="3" xfId="16" applyFont="1" applyFill="1" applyBorder="1"/>
    <xf numFmtId="0" fontId="0" fillId="0" borderId="0" xfId="0" applyAlignment="1">
      <alignment horizontal="right"/>
    </xf>
    <xf numFmtId="44" fontId="0" fillId="12" borderId="3" xfId="0" applyNumberFormat="1" applyFill="1" applyBorder="1" applyAlignment="1">
      <alignment horizontal="right"/>
    </xf>
    <xf numFmtId="0" fontId="13" fillId="0" borderId="3" xfId="22" applyFont="1" applyFill="1" applyBorder="1" applyAlignment="1">
      <alignment/>
    </xf>
    <xf numFmtId="0" fontId="52" fillId="0" borderId="3" xfId="0" applyFont="1" applyFill="1" applyBorder="1" applyAlignment="1">
      <alignment/>
    </xf>
    <xf numFmtId="0" fontId="53" fillId="0" borderId="3" xfId="0" applyFont="1" applyFill="1" applyBorder="1" applyAlignment="1">
      <alignment/>
    </xf>
    <xf numFmtId="0" fontId="33" fillId="0" borderId="4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0" fillId="0" borderId="0" xfId="0" applyFill="1" applyBorder="1"/>
    <xf numFmtId="0" fontId="54" fillId="0" borderId="3" xfId="0" applyFont="1" applyFill="1" applyBorder="1" applyAlignment="1">
      <alignment/>
    </xf>
    <xf numFmtId="0" fontId="24" fillId="13" borderId="4" xfId="0" applyFont="1" applyFill="1" applyBorder="1" applyAlignment="1">
      <alignment vertical="center"/>
    </xf>
    <xf numFmtId="0" fontId="23" fillId="13" borderId="3" xfId="0" applyFont="1" applyFill="1" applyBorder="1" applyAlignment="1">
      <alignment vertical="center"/>
    </xf>
    <xf numFmtId="0" fontId="24" fillId="13" borderId="5" xfId="0" applyFont="1" applyFill="1" applyBorder="1" applyAlignment="1">
      <alignment vertical="center"/>
    </xf>
    <xf numFmtId="0" fontId="10" fillId="13" borderId="3" xfId="0" applyFont="1" applyFill="1" applyBorder="1" applyAlignment="1">
      <alignment horizontal="center"/>
    </xf>
    <xf numFmtId="0" fontId="33" fillId="13" borderId="3" xfId="0" applyFont="1" applyFill="1" applyBorder="1" applyAlignment="1">
      <alignment horizontal="center"/>
    </xf>
    <xf numFmtId="0" fontId="55" fillId="0" borderId="4" xfId="0" applyFont="1" applyBorder="1" applyAlignment="1">
      <alignment vertical="center"/>
    </xf>
    <xf numFmtId="0" fontId="10" fillId="13" borderId="3" xfId="0" applyFont="1" applyFill="1" applyBorder="1"/>
    <xf numFmtId="0" fontId="22" fillId="13" borderId="3" xfId="0" applyFont="1" applyFill="1" applyBorder="1" applyAlignment="1">
      <alignment horizontal="right"/>
    </xf>
    <xf numFmtId="0" fontId="28" fillId="13" borderId="3" xfId="0" applyFont="1" applyFill="1" applyBorder="1" applyAlignment="1">
      <alignment horizontal="center"/>
    </xf>
    <xf numFmtId="0" fontId="10" fillId="13" borderId="0" xfId="0" applyFont="1" applyFill="1"/>
    <xf numFmtId="0" fontId="0" fillId="13" borderId="0" xfId="0" applyFill="1"/>
    <xf numFmtId="0" fontId="17" fillId="0" borderId="0" xfId="0" applyFont="1" applyBorder="1" applyAlignment="1">
      <alignment vertical="center"/>
    </xf>
    <xf numFmtId="0" fontId="23" fillId="0" borderId="3" xfId="0" applyFont="1" applyBorder="1"/>
    <xf numFmtId="0" fontId="23" fillId="0" borderId="0" xfId="0" applyFont="1" applyBorder="1" applyAlignment="1">
      <alignment vertical="center"/>
    </xf>
    <xf numFmtId="0" fontId="14" fillId="0" borderId="3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44" fontId="10" fillId="6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56" fillId="0" borderId="0" xfId="0" applyFont="1" applyAlignment="1">
      <alignment horizontal="center"/>
    </xf>
    <xf numFmtId="0" fontId="56" fillId="0" borderId="0" xfId="0" applyFont="1"/>
    <xf numFmtId="44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left"/>
    </xf>
    <xf numFmtId="44" fontId="57" fillId="0" borderId="0" xfId="16" applyFont="1" applyAlignment="1">
      <alignment horizontal="left"/>
    </xf>
    <xf numFmtId="164" fontId="58" fillId="0" borderId="0" xfId="18" applyNumberFormat="1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7" borderId="0" xfId="0" applyFont="1" applyFill="1" applyAlignment="1">
      <alignment horizontal="left"/>
    </xf>
    <xf numFmtId="44" fontId="60" fillId="5" borderId="0" xfId="16" applyFont="1" applyFill="1" applyAlignment="1">
      <alignment horizontal="left"/>
    </xf>
    <xf numFmtId="44" fontId="60" fillId="5" borderId="0" xfId="16" applyFont="1" applyFill="1" applyAlignment="1">
      <alignment horizontal="right"/>
    </xf>
    <xf numFmtId="164" fontId="60" fillId="7" borderId="0" xfId="18" applyNumberFormat="1" applyFont="1" applyFill="1" applyAlignment="1">
      <alignment horizontal="left"/>
    </xf>
    <xf numFmtId="0" fontId="60" fillId="5" borderId="0" xfId="0" applyFont="1" applyFill="1" applyAlignment="1">
      <alignment horizontal="left"/>
    </xf>
    <xf numFmtId="0" fontId="4" fillId="0" borderId="4" xfId="0" applyFont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61" fillId="0" borderId="3" xfId="0" applyFont="1" applyBorder="1"/>
    <xf numFmtId="0" fontId="62" fillId="0" borderId="3" xfId="0" applyFont="1" applyBorder="1" applyAlignment="1">
      <alignment horizontal="center"/>
    </xf>
    <xf numFmtId="0" fontId="61" fillId="0" borderId="3" xfId="0" applyFont="1" applyBorder="1" applyAlignment="1">
      <alignment horizontal="center"/>
    </xf>
    <xf numFmtId="44" fontId="61" fillId="0" borderId="3" xfId="16" applyFont="1" applyBorder="1"/>
    <xf numFmtId="0" fontId="61" fillId="0" borderId="0" xfId="0" applyFont="1"/>
    <xf numFmtId="0" fontId="64" fillId="0" borderId="3" xfId="0" applyFont="1" applyBorder="1" applyAlignment="1">
      <alignment horizontal="left"/>
    </xf>
    <xf numFmtId="0" fontId="65" fillId="0" borderId="3" xfId="0" applyFont="1" applyBorder="1" applyAlignment="1">
      <alignment horizontal="left"/>
    </xf>
    <xf numFmtId="0" fontId="66" fillId="0" borderId="3" xfId="0" applyFont="1" applyBorder="1"/>
    <xf numFmtId="0" fontId="67" fillId="0" borderId="3" xfId="0" applyFont="1" applyBorder="1" applyAlignment="1">
      <alignment horizontal="left"/>
    </xf>
    <xf numFmtId="44" fontId="66" fillId="0" borderId="3" xfId="0" applyNumberFormat="1" applyFont="1" applyBorder="1"/>
    <xf numFmtId="44" fontId="66" fillId="0" borderId="3" xfId="16" applyFont="1" applyBorder="1"/>
    <xf numFmtId="0" fontId="68" fillId="0" borderId="3" xfId="0" applyFont="1" applyBorder="1" applyAlignment="1">
      <alignment horizontal="center"/>
    </xf>
    <xf numFmtId="0" fontId="66" fillId="0" borderId="0" xfId="0" applyFont="1"/>
    <xf numFmtId="0" fontId="19" fillId="0" borderId="3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42" fillId="0" borderId="3" xfId="0" applyFont="1" applyBorder="1"/>
    <xf numFmtId="44" fontId="42" fillId="0" borderId="3" xfId="16" applyFont="1" applyBorder="1"/>
    <xf numFmtId="44" fontId="42" fillId="6" borderId="3" xfId="16" applyFont="1" applyFill="1" applyBorder="1"/>
    <xf numFmtId="0" fontId="42" fillId="7" borderId="3" xfId="0" applyFont="1" applyFill="1" applyBorder="1"/>
    <xf numFmtId="2" fontId="4" fillId="0" borderId="3" xfId="0" applyNumberFormat="1" applyFont="1" applyBorder="1" applyAlignment="1">
      <alignment horizontal="center"/>
    </xf>
    <xf numFmtId="1" fontId="0" fillId="0" borderId="3" xfId="0" applyNumberFormat="1" applyBorder="1"/>
    <xf numFmtId="164" fontId="66" fillId="0" borderId="3" xfId="0" applyNumberFormat="1" applyFont="1" applyBorder="1"/>
    <xf numFmtId="43" fontId="42" fillId="0" borderId="3" xfId="18" applyFont="1" applyBorder="1"/>
    <xf numFmtId="49" fontId="42" fillId="0" borderId="3" xfId="18" applyNumberFormat="1" applyFont="1" applyFill="1" applyBorder="1" applyAlignment="1">
      <alignment horizontal="center"/>
    </xf>
    <xf numFmtId="0" fontId="17" fillId="11" borderId="3" xfId="0" applyFont="1" applyFill="1" applyBorder="1" applyAlignment="1">
      <alignment vertical="center"/>
    </xf>
    <xf numFmtId="0" fontId="10" fillId="11" borderId="3" xfId="0" applyFont="1" applyFill="1" applyBorder="1"/>
    <xf numFmtId="0" fontId="22" fillId="11" borderId="3" xfId="0" applyFont="1" applyFill="1" applyBorder="1" applyAlignment="1">
      <alignment horizontal="righ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69" fillId="4" borderId="0" xfId="0" applyFont="1" applyFill="1" applyAlignment="1">
      <alignment horizontal="left"/>
    </xf>
    <xf numFmtId="44" fontId="71" fillId="5" borderId="0" xfId="16" applyFont="1" applyFill="1" applyAlignment="1">
      <alignment horizontal="left"/>
    </xf>
    <xf numFmtId="0" fontId="70" fillId="0" borderId="0" xfId="0" applyFont="1" applyAlignment="1">
      <alignment horizontal="center"/>
    </xf>
    <xf numFmtId="0" fontId="69" fillId="5" borderId="0" xfId="0" applyFont="1" applyFill="1" applyAlignment="1">
      <alignment horizontal="left"/>
    </xf>
    <xf numFmtId="0" fontId="69" fillId="4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44" fontId="72" fillId="0" borderId="0" xfId="16" applyFont="1" applyAlignment="1">
      <alignment horizontal="left"/>
    </xf>
    <xf numFmtId="0" fontId="72" fillId="0" borderId="0" xfId="0" applyFont="1" applyAlignment="1">
      <alignment horizontal="center"/>
    </xf>
    <xf numFmtId="2" fontId="72" fillId="0" borderId="0" xfId="0" applyNumberFormat="1" applyFont="1" applyAlignment="1">
      <alignment horizontal="left"/>
    </xf>
    <xf numFmtId="0" fontId="4" fillId="4" borderId="3" xfId="0" applyFont="1" applyFill="1" applyBorder="1" applyAlignment="1">
      <alignment horizontal="center"/>
    </xf>
    <xf numFmtId="44" fontId="22" fillId="5" borderId="3" xfId="16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44" fontId="4" fillId="5" borderId="3" xfId="16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44" fontId="4" fillId="5" borderId="3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left"/>
    </xf>
    <xf numFmtId="166" fontId="22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70" fillId="0" borderId="3" xfId="0" applyFont="1" applyBorder="1" applyAlignment="1">
      <alignment horizontal="center"/>
    </xf>
    <xf numFmtId="164" fontId="73" fillId="0" borderId="0" xfId="18" applyNumberFormat="1" applyFont="1" applyAlignment="1">
      <alignment horizontal="center"/>
    </xf>
    <xf numFmtId="0" fontId="61" fillId="10" borderId="3" xfId="0" applyFont="1" applyFill="1" applyBorder="1" applyAlignment="1">
      <alignment horizontal="center"/>
    </xf>
    <xf numFmtId="0" fontId="61" fillId="0" borderId="3" xfId="0" applyFont="1" applyFill="1" applyBorder="1" applyAlignment="1">
      <alignment horizontal="left" vertical="center"/>
    </xf>
    <xf numFmtId="0" fontId="74" fillId="0" borderId="3" xfId="0" applyFont="1" applyBorder="1" applyAlignment="1">
      <alignment horizontal="left"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44" fontId="61" fillId="0" borderId="0" xfId="16" applyFont="1" applyAlignment="1">
      <alignment horizontal="center"/>
    </xf>
    <xf numFmtId="6" fontId="61" fillId="0" borderId="0" xfId="0" applyNumberFormat="1" applyFont="1" applyAlignment="1">
      <alignment horizontal="center"/>
    </xf>
    <xf numFmtId="44" fontId="61" fillId="0" borderId="0" xfId="0" applyNumberFormat="1" applyFont="1" applyAlignment="1">
      <alignment horizontal="center"/>
    </xf>
    <xf numFmtId="44" fontId="61" fillId="0" borderId="0" xfId="0" applyNumberFormat="1" applyFont="1" applyAlignment="1">
      <alignment/>
    </xf>
    <xf numFmtId="44" fontId="61" fillId="0" borderId="0" xfId="0" applyNumberFormat="1" applyFont="1"/>
    <xf numFmtId="44" fontId="61" fillId="0" borderId="0" xfId="16" applyFont="1" applyAlignment="1">
      <alignment horizontal="right"/>
    </xf>
    <xf numFmtId="44" fontId="61" fillId="0" borderId="2" xfId="16" applyFont="1" applyBorder="1" applyAlignment="1">
      <alignment horizontal="center"/>
    </xf>
    <xf numFmtId="44" fontId="61" fillId="0" borderId="2" xfId="0" applyNumberFormat="1" applyFont="1" applyBorder="1" applyAlignment="1">
      <alignment horizontal="center"/>
    </xf>
    <xf numFmtId="0" fontId="75" fillId="0" borderId="0" xfId="0" applyFont="1" applyAlignment="1">
      <alignment/>
    </xf>
    <xf numFmtId="0" fontId="61" fillId="0" borderId="0" xfId="0" applyFont="1" applyAlignment="1">
      <alignment/>
    </xf>
    <xf numFmtId="0" fontId="75" fillId="0" borderId="0" xfId="16" applyNumberFormat="1" applyFont="1" applyAlignment="1">
      <alignment horizontal="center"/>
    </xf>
    <xf numFmtId="0" fontId="75" fillId="0" borderId="0" xfId="0" applyFont="1" applyAlignment="1">
      <alignment horizontal="center"/>
    </xf>
    <xf numFmtId="44" fontId="75" fillId="0" borderId="0" xfId="16" applyFont="1" applyAlignment="1">
      <alignment horizontal="center"/>
    </xf>
    <xf numFmtId="0" fontId="76" fillId="0" borderId="0" xfId="0" applyFont="1" applyAlignment="1">
      <alignment horizontal="center"/>
    </xf>
    <xf numFmtId="0" fontId="76" fillId="4" borderId="0" xfId="0" applyFont="1" applyFill="1" applyAlignment="1">
      <alignment horizontal="center"/>
    </xf>
    <xf numFmtId="44" fontId="76" fillId="5" borderId="0" xfId="16" applyFont="1" applyFill="1" applyAlignment="1">
      <alignment horizontal="center"/>
    </xf>
    <xf numFmtId="0" fontId="63" fillId="0" borderId="0" xfId="0" applyFont="1" applyAlignment="1">
      <alignment horizontal="center"/>
    </xf>
    <xf numFmtId="0" fontId="76" fillId="5" borderId="0" xfId="0" applyFont="1" applyFill="1" applyAlignment="1">
      <alignment horizontal="center"/>
    </xf>
    <xf numFmtId="0" fontId="76" fillId="4" borderId="0" xfId="0" applyNumberFormat="1" applyFont="1" applyFill="1" applyAlignment="1">
      <alignment horizontal="center"/>
    </xf>
    <xf numFmtId="0" fontId="61" fillId="4" borderId="3" xfId="0" applyFont="1" applyFill="1" applyBorder="1" applyAlignment="1">
      <alignment/>
    </xf>
    <xf numFmtId="44" fontId="61" fillId="5" borderId="3" xfId="16" applyFont="1" applyFill="1" applyBorder="1" applyAlignment="1">
      <alignment/>
    </xf>
    <xf numFmtId="0" fontId="62" fillId="0" borderId="3" xfId="0" applyFont="1" applyBorder="1" applyAlignment="1">
      <alignment/>
    </xf>
    <xf numFmtId="43" fontId="61" fillId="5" borderId="3" xfId="18" applyFont="1" applyFill="1" applyBorder="1" applyAlignment="1">
      <alignment/>
    </xf>
    <xf numFmtId="0" fontId="61" fillId="4" borderId="3" xfId="0" applyNumberFormat="1" applyFont="1" applyFill="1" applyBorder="1" applyAlignment="1">
      <alignment/>
    </xf>
    <xf numFmtId="44" fontId="61" fillId="5" borderId="3" xfId="0" applyNumberFormat="1" applyFont="1" applyFill="1" applyBorder="1" applyAlignment="1">
      <alignment/>
    </xf>
    <xf numFmtId="0" fontId="61" fillId="0" borderId="3" xfId="0" applyNumberFormat="1" applyFont="1" applyBorder="1" applyAlignment="1">
      <alignment/>
    </xf>
    <xf numFmtId="0" fontId="61" fillId="0" borderId="3" xfId="0" applyFont="1" applyBorder="1" applyAlignment="1">
      <alignment/>
    </xf>
    <xf numFmtId="0" fontId="61" fillId="5" borderId="3" xfId="0" applyFont="1" applyFill="1" applyBorder="1" applyAlignment="1">
      <alignment/>
    </xf>
    <xf numFmtId="44" fontId="61" fillId="0" borderId="0" xfId="16" applyFont="1"/>
    <xf numFmtId="0" fontId="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78" fillId="0" borderId="0" xfId="0" applyFont="1" applyAlignment="1">
      <alignment horizontal="right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/>
    <xf numFmtId="44" fontId="78" fillId="0" borderId="0" xfId="16" applyFont="1" applyAlignment="1">
      <alignment horizontal="center"/>
    </xf>
    <xf numFmtId="6" fontId="78" fillId="0" borderId="0" xfId="0" applyNumberFormat="1" applyFont="1" applyAlignment="1">
      <alignment horizontal="center"/>
    </xf>
    <xf numFmtId="44" fontId="78" fillId="0" borderId="0" xfId="0" applyNumberFormat="1" applyFont="1" applyAlignment="1">
      <alignment horizontal="center"/>
    </xf>
    <xf numFmtId="44" fontId="78" fillId="0" borderId="0" xfId="0" applyNumberFormat="1" applyFont="1" applyAlignment="1">
      <alignment/>
    </xf>
    <xf numFmtId="44" fontId="78" fillId="0" borderId="0" xfId="0" applyNumberFormat="1" applyFont="1"/>
    <xf numFmtId="44" fontId="78" fillId="0" borderId="0" xfId="16" applyFont="1" applyAlignment="1">
      <alignment horizontal="right"/>
    </xf>
    <xf numFmtId="44" fontId="78" fillId="0" borderId="2" xfId="16" applyFont="1" applyBorder="1" applyAlignment="1">
      <alignment horizontal="center"/>
    </xf>
    <xf numFmtId="44" fontId="78" fillId="0" borderId="2" xfId="0" applyNumberFormat="1" applyFont="1" applyBorder="1" applyAlignment="1">
      <alignment horizontal="center"/>
    </xf>
    <xf numFmtId="0" fontId="79" fillId="0" borderId="0" xfId="0" applyFont="1" applyAlignment="1">
      <alignment horizontal="left"/>
    </xf>
    <xf numFmtId="44" fontId="79" fillId="0" borderId="0" xfId="16" applyFont="1" applyAlignment="1">
      <alignment horizontal="left"/>
    </xf>
    <xf numFmtId="164" fontId="80" fillId="0" borderId="0" xfId="18" applyNumberFormat="1" applyFont="1" applyAlignment="1">
      <alignment horizontal="left"/>
    </xf>
    <xf numFmtId="0" fontId="80" fillId="0" borderId="0" xfId="0" applyFont="1" applyAlignment="1">
      <alignment horizontal="left"/>
    </xf>
    <xf numFmtId="0" fontId="81" fillId="0" borderId="3" xfId="0" applyFont="1" applyBorder="1" applyAlignment="1">
      <alignment/>
    </xf>
    <xf numFmtId="0" fontId="82" fillId="0" borderId="3" xfId="0" applyFont="1" applyBorder="1" applyAlignment="1">
      <alignment/>
    </xf>
    <xf numFmtId="0" fontId="82" fillId="0" borderId="3" xfId="0" applyFont="1" applyBorder="1" applyAlignment="1">
      <alignment horizontal="right"/>
    </xf>
    <xf numFmtId="0" fontId="83" fillId="0" borderId="3" xfId="0" applyFont="1" applyBorder="1" applyAlignment="1">
      <alignment/>
    </xf>
    <xf numFmtId="0" fontId="84" fillId="0" borderId="0" xfId="0" applyFont="1" applyAlignment="1">
      <alignment horizontal="right"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44" fontId="84" fillId="0" borderId="0" xfId="16" applyFont="1" applyAlignment="1">
      <alignment horizontal="center"/>
    </xf>
    <xf numFmtId="6" fontId="84" fillId="0" borderId="0" xfId="0" applyNumberFormat="1" applyFont="1" applyAlignment="1">
      <alignment horizontal="center"/>
    </xf>
    <xf numFmtId="44" fontId="84" fillId="0" borderId="0" xfId="0" applyNumberFormat="1" applyFont="1" applyAlignment="1">
      <alignment horizontal="center"/>
    </xf>
    <xf numFmtId="44" fontId="84" fillId="0" borderId="0" xfId="0" applyNumberFormat="1" applyFont="1" applyAlignment="1">
      <alignment/>
    </xf>
    <xf numFmtId="0" fontId="84" fillId="0" borderId="0" xfId="0" applyFont="1" applyAlignment="1">
      <alignment/>
    </xf>
    <xf numFmtId="44" fontId="84" fillId="0" borderId="0" xfId="16" applyFont="1" applyAlignment="1">
      <alignment horizontal="right"/>
    </xf>
    <xf numFmtId="44" fontId="84" fillId="0" borderId="2" xfId="16" applyFont="1" applyBorder="1" applyAlignment="1">
      <alignment horizontal="center"/>
    </xf>
    <xf numFmtId="44" fontId="84" fillId="0" borderId="2" xfId="0" applyNumberFormat="1" applyFont="1" applyBorder="1" applyAlignment="1">
      <alignment horizontal="center"/>
    </xf>
    <xf numFmtId="0" fontId="85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13" fillId="0" borderId="0" xfId="0" applyFont="1"/>
    <xf numFmtId="44" fontId="85" fillId="0" borderId="0" xfId="16" applyFont="1" applyAlignment="1">
      <alignment horizontal="center"/>
    </xf>
    <xf numFmtId="6" fontId="85" fillId="0" borderId="0" xfId="0" applyNumberFormat="1" applyFont="1" applyAlignment="1">
      <alignment horizontal="center"/>
    </xf>
    <xf numFmtId="44" fontId="85" fillId="0" borderId="0" xfId="0" applyNumberFormat="1" applyFont="1" applyAlignment="1">
      <alignment horizontal="center"/>
    </xf>
    <xf numFmtId="44" fontId="85" fillId="0" borderId="0" xfId="0" applyNumberFormat="1" applyFont="1" applyAlignment="1">
      <alignment/>
    </xf>
    <xf numFmtId="44" fontId="13" fillId="0" borderId="0" xfId="0" applyNumberFormat="1" applyFont="1"/>
    <xf numFmtId="44" fontId="85" fillId="0" borderId="0" xfId="16" applyFont="1" applyAlignment="1">
      <alignment horizontal="left"/>
    </xf>
    <xf numFmtId="44" fontId="85" fillId="0" borderId="2" xfId="16" applyFont="1" applyBorder="1" applyAlignment="1">
      <alignment horizontal="center"/>
    </xf>
    <xf numFmtId="44" fontId="85" fillId="0" borderId="2" xfId="0" applyNumberFormat="1" applyFont="1" applyBorder="1" applyAlignment="1">
      <alignment horizontal="center"/>
    </xf>
    <xf numFmtId="0" fontId="87" fillId="0" borderId="3" xfId="0" applyFont="1" applyBorder="1" applyAlignment="1">
      <alignment/>
    </xf>
    <xf numFmtId="0" fontId="87" fillId="0" borderId="4" xfId="0" applyFont="1" applyBorder="1" applyAlignment="1">
      <alignment/>
    </xf>
    <xf numFmtId="0" fontId="86" fillId="0" borderId="3" xfId="0" applyFont="1" applyBorder="1" applyAlignment="1">
      <alignment/>
    </xf>
    <xf numFmtId="0" fontId="88" fillId="0" borderId="3" xfId="0" applyFont="1" applyBorder="1" applyAlignment="1">
      <alignment/>
    </xf>
    <xf numFmtId="0" fontId="89" fillId="0" borderId="3" xfId="0" applyFont="1" applyBorder="1" applyAlignment="1">
      <alignment/>
    </xf>
    <xf numFmtId="0" fontId="42" fillId="0" borderId="3" xfId="0" applyFont="1" applyBorder="1" applyAlignment="1">
      <alignment horizontal="center"/>
    </xf>
    <xf numFmtId="1" fontId="12" fillId="4" borderId="3" xfId="0" applyNumberFormat="1" applyFont="1" applyFill="1" applyBorder="1" applyAlignment="1">
      <alignment horizontal="center"/>
    </xf>
    <xf numFmtId="1" fontId="42" fillId="0" borderId="3" xfId="0" applyNumberFormat="1" applyFont="1" applyBorder="1" applyAlignment="1">
      <alignment horizontal="center"/>
    </xf>
    <xf numFmtId="1" fontId="42" fillId="4" borderId="8" xfId="0" applyNumberFormat="1" applyFont="1" applyFill="1" applyBorder="1" applyAlignment="1">
      <alignment horizontal="center"/>
    </xf>
    <xf numFmtId="44" fontId="42" fillId="6" borderId="3" xfId="16" applyFont="1" applyFill="1" applyBorder="1" applyAlignment="1" quotePrefix="1">
      <alignment horizontal="center"/>
    </xf>
    <xf numFmtId="1" fontId="42" fillId="0" borderId="8" xfId="0" applyNumberFormat="1" applyFont="1" applyBorder="1" applyAlignment="1">
      <alignment horizontal="center"/>
    </xf>
    <xf numFmtId="1" fontId="42" fillId="4" borderId="3" xfId="0" applyNumberFormat="1" applyFont="1" applyFill="1" applyBorder="1" applyAlignment="1">
      <alignment horizontal="center"/>
    </xf>
    <xf numFmtId="44" fontId="42" fillId="6" borderId="5" xfId="16" applyFont="1" applyFill="1" applyBorder="1" applyAlignment="1">
      <alignment horizontal="center"/>
    </xf>
    <xf numFmtId="44" fontId="42" fillId="6" borderId="3" xfId="0" applyNumberFormat="1" applyFont="1" applyFill="1" applyBorder="1" applyAlignment="1">
      <alignment horizontal="center"/>
    </xf>
    <xf numFmtId="44" fontId="42" fillId="6" borderId="3" xfId="16" applyFont="1" applyFill="1" applyBorder="1" applyAlignment="1">
      <alignment horizontal="center"/>
    </xf>
    <xf numFmtId="1" fontId="42" fillId="0" borderId="3" xfId="0" applyNumberFormat="1" applyFont="1" applyFill="1" applyBorder="1" applyAlignment="1">
      <alignment horizontal="center"/>
    </xf>
    <xf numFmtId="2" fontId="42" fillId="4" borderId="3" xfId="0" applyNumberFormat="1" applyFont="1" applyFill="1" applyBorder="1" applyAlignment="1">
      <alignment horizontal="center"/>
    </xf>
    <xf numFmtId="44" fontId="12" fillId="6" borderId="3" xfId="16" applyFont="1" applyFill="1" applyBorder="1" applyAlignment="1">
      <alignment horizontal="center"/>
    </xf>
    <xf numFmtId="44" fontId="90" fillId="6" borderId="3" xfId="16" applyFont="1" applyFill="1" applyBorder="1" applyAlignment="1">
      <alignment horizontal="center"/>
    </xf>
    <xf numFmtId="1" fontId="42" fillId="4" borderId="5" xfId="0" applyNumberFormat="1" applyFont="1" applyFill="1" applyBorder="1" applyAlignment="1">
      <alignment horizontal="center"/>
    </xf>
    <xf numFmtId="44" fontId="42" fillId="6" borderId="5" xfId="0" applyNumberFormat="1" applyFont="1" applyFill="1" applyBorder="1" applyAlignment="1">
      <alignment horizontal="center"/>
    </xf>
    <xf numFmtId="1" fontId="13" fillId="0" borderId="0" xfId="0" applyNumberFormat="1" applyFont="1"/>
    <xf numFmtId="44" fontId="13" fillId="0" borderId="0" xfId="16" applyFont="1"/>
    <xf numFmtId="0" fontId="91" fillId="0" borderId="3" xfId="0" applyFont="1" applyBorder="1" applyAlignment="1">
      <alignment/>
    </xf>
    <xf numFmtId="0" fontId="62" fillId="0" borderId="3" xfId="0" applyFont="1" applyFill="1" applyBorder="1" applyAlignment="1">
      <alignment horizontal="center"/>
    </xf>
    <xf numFmtId="0" fontId="77" fillId="0" borderId="3" xfId="20" applyFont="1" applyFill="1" applyBorder="1" applyAlignment="1">
      <alignment horizontal="center"/>
    </xf>
    <xf numFmtId="0" fontId="92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0" fontId="85" fillId="0" borderId="0" xfId="0" applyFont="1" applyAlignment="1">
      <alignment horizontal="right"/>
    </xf>
    <xf numFmtId="44" fontId="85" fillId="0" borderId="0" xfId="16" applyFont="1" applyAlignment="1">
      <alignment horizontal="right"/>
    </xf>
    <xf numFmtId="0" fontId="90" fillId="0" borderId="0" xfId="0" applyFont="1" applyAlignment="1">
      <alignment horizontal="right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left"/>
    </xf>
    <xf numFmtId="44" fontId="90" fillId="0" borderId="0" xfId="16" applyFont="1" applyAlignment="1">
      <alignment horizontal="center"/>
    </xf>
    <xf numFmtId="6" fontId="90" fillId="0" borderId="0" xfId="0" applyNumberFormat="1" applyFont="1" applyAlignment="1">
      <alignment horizontal="center"/>
    </xf>
    <xf numFmtId="44" fontId="90" fillId="0" borderId="0" xfId="0" applyNumberFormat="1" applyFont="1" applyAlignment="1">
      <alignment horizontal="center"/>
    </xf>
    <xf numFmtId="44" fontId="90" fillId="0" borderId="0" xfId="0" applyNumberFormat="1" applyFont="1" applyAlignment="1">
      <alignment/>
    </xf>
    <xf numFmtId="44" fontId="42" fillId="0" borderId="0" xfId="0" applyNumberFormat="1" applyFont="1"/>
    <xf numFmtId="44" fontId="90" fillId="0" borderId="0" xfId="16" applyFont="1" applyAlignment="1">
      <alignment horizontal="right"/>
    </xf>
    <xf numFmtId="44" fontId="90" fillId="0" borderId="2" xfId="16" applyFont="1" applyBorder="1" applyAlignment="1">
      <alignment horizontal="center"/>
    </xf>
    <xf numFmtId="44" fontId="90" fillId="0" borderId="2" xfId="0" applyNumberFormat="1" applyFont="1" applyBorder="1" applyAlignment="1">
      <alignment horizontal="center"/>
    </xf>
    <xf numFmtId="44" fontId="42" fillId="5" borderId="0" xfId="16" applyFont="1" applyFill="1" applyBorder="1" applyAlignment="1">
      <alignment horizontal="center"/>
    </xf>
    <xf numFmtId="166" fontId="78" fillId="0" borderId="0" xfId="0" applyNumberFormat="1" applyFont="1"/>
    <xf numFmtId="166" fontId="79" fillId="0" borderId="0" xfId="0" applyNumberFormat="1" applyFont="1" applyAlignment="1">
      <alignment horizontal="left"/>
    </xf>
    <xf numFmtId="166" fontId="57" fillId="0" borderId="0" xfId="0" applyNumberFormat="1" applyFont="1" applyAlignment="1">
      <alignment horizontal="left"/>
    </xf>
    <xf numFmtId="166" fontId="60" fillId="0" borderId="0" xfId="0" applyNumberFormat="1" applyFont="1" applyAlignment="1">
      <alignment horizontal="left"/>
    </xf>
    <xf numFmtId="166" fontId="66" fillId="0" borderId="3" xfId="0" applyNumberFormat="1" applyFont="1" applyBorder="1"/>
    <xf numFmtId="166" fontId="66" fillId="0" borderId="0" xfId="0" applyNumberFormat="1" applyFont="1"/>
    <xf numFmtId="166" fontId="56" fillId="0" borderId="0" xfId="0" applyNumberFormat="1" applyFont="1"/>
    <xf numFmtId="0" fontId="88" fillId="0" borderId="3" xfId="0" applyFont="1" applyBorder="1" applyAlignment="1">
      <alignment horizontal="right"/>
    </xf>
    <xf numFmtId="0" fontId="93" fillId="0" borderId="3" xfId="0" applyFont="1" applyBorder="1"/>
    <xf numFmtId="0" fontId="94" fillId="7" borderId="3" xfId="0" applyFont="1" applyFill="1" applyBorder="1" applyAlignment="1">
      <alignment horizontal="center"/>
    </xf>
    <xf numFmtId="44" fontId="94" fillId="5" borderId="3" xfId="16" applyFont="1" applyFill="1" applyBorder="1" applyAlignment="1">
      <alignment horizontal="center"/>
    </xf>
    <xf numFmtId="0" fontId="94" fillId="0" borderId="3" xfId="0" applyFont="1" applyBorder="1" applyAlignment="1">
      <alignment horizontal="center"/>
    </xf>
    <xf numFmtId="166" fontId="94" fillId="0" borderId="3" xfId="0" applyNumberFormat="1" applyFont="1" applyBorder="1" applyAlignment="1">
      <alignment horizontal="center"/>
    </xf>
    <xf numFmtId="164" fontId="94" fillId="7" borderId="3" xfId="18" applyNumberFormat="1" applyFont="1" applyFill="1" applyBorder="1" applyAlignment="1">
      <alignment horizontal="center"/>
    </xf>
    <xf numFmtId="44" fontId="94" fillId="5" borderId="3" xfId="0" applyNumberFormat="1" applyFont="1" applyFill="1" applyBorder="1" applyAlignment="1">
      <alignment horizontal="center"/>
    </xf>
    <xf numFmtId="44" fontId="93" fillId="6" borderId="3" xfId="16" applyFont="1" applyFill="1" applyBorder="1"/>
    <xf numFmtId="0" fontId="94" fillId="0" borderId="3" xfId="0" applyFont="1" applyFill="1" applyBorder="1" applyAlignment="1">
      <alignment horizontal="center"/>
    </xf>
    <xf numFmtId="0" fontId="93" fillId="7" borderId="3" xfId="0" applyFont="1" applyFill="1" applyBorder="1" applyAlignment="1">
      <alignment horizontal="center"/>
    </xf>
    <xf numFmtId="44" fontId="94" fillId="6" borderId="3" xfId="16" applyFont="1" applyFill="1" applyBorder="1" applyAlignment="1">
      <alignment horizontal="center"/>
    </xf>
    <xf numFmtId="0" fontId="93" fillId="0" borderId="3" xfId="0" applyFont="1" applyBorder="1" applyAlignment="1">
      <alignment horizontal="center"/>
    </xf>
    <xf numFmtId="44" fontId="93" fillId="6" borderId="3" xfId="16" applyFont="1" applyFill="1" applyBorder="1" applyAlignment="1">
      <alignment horizontal="center"/>
    </xf>
    <xf numFmtId="0" fontId="94" fillId="0" borderId="3" xfId="0" applyNumberFormat="1" applyFont="1" applyFill="1" applyBorder="1" applyAlignment="1">
      <alignment horizontal="center"/>
    </xf>
    <xf numFmtId="0" fontId="95" fillId="0" borderId="3" xfId="0" applyFont="1" applyBorder="1" applyAlignment="1">
      <alignment horizontal="left"/>
    </xf>
    <xf numFmtId="166" fontId="93" fillId="0" borderId="3" xfId="0" applyNumberFormat="1" applyFont="1" applyBorder="1" applyAlignment="1">
      <alignment horizontal="right"/>
    </xf>
    <xf numFmtId="0" fontId="87" fillId="0" borderId="9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4" fontId="13" fillId="0" borderId="0" xfId="16" applyFont="1" applyAlignment="1">
      <alignment horizontal="center"/>
    </xf>
    <xf numFmtId="6" fontId="13" fillId="0" borderId="0" xfId="0" applyNumberFormat="1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13" fillId="0" borderId="0" xfId="0" applyNumberFormat="1" applyFont="1" applyAlignment="1">
      <alignment/>
    </xf>
    <xf numFmtId="44" fontId="13" fillId="0" borderId="0" xfId="16" applyFont="1" applyAlignment="1">
      <alignment horizontal="right"/>
    </xf>
    <xf numFmtId="44" fontId="13" fillId="0" borderId="2" xfId="16" applyFont="1" applyBorder="1" applyAlignment="1">
      <alignment horizontal="center"/>
    </xf>
    <xf numFmtId="44" fontId="1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96" fillId="0" borderId="3" xfId="0" applyFont="1" applyBorder="1"/>
    <xf numFmtId="0" fontId="42" fillId="0" borderId="4" xfId="0" applyFont="1" applyBorder="1"/>
    <xf numFmtId="0" fontId="96" fillId="0" borderId="4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3" xfId="0" applyFont="1" applyBorder="1" applyAlignment="1">
      <alignment/>
    </xf>
    <xf numFmtId="0" fontId="97" fillId="0" borderId="3" xfId="0" applyFont="1" applyBorder="1"/>
    <xf numFmtId="0" fontId="98" fillId="0" borderId="4" xfId="0" applyFont="1" applyBorder="1" applyAlignment="1">
      <alignment/>
    </xf>
    <xf numFmtId="0" fontId="42" fillId="0" borderId="3" xfId="0" applyFont="1" applyBorder="1" applyAlignment="1">
      <alignment horizontal="right"/>
    </xf>
    <xf numFmtId="0" fontId="42" fillId="0" borderId="0" xfId="0" applyFont="1" applyBorder="1"/>
    <xf numFmtId="0" fontId="97" fillId="0" borderId="4" xfId="0" applyFont="1" applyBorder="1"/>
    <xf numFmtId="0" fontId="17" fillId="0" borderId="3" xfId="0" applyFont="1" applyFill="1" applyBorder="1" applyAlignment="1">
      <alignment vertical="center"/>
    </xf>
    <xf numFmtId="0" fontId="28" fillId="11" borderId="3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99" fillId="0" borderId="3" xfId="0" applyFont="1" applyBorder="1" applyAlignment="1">
      <alignment horizontal="left"/>
    </xf>
    <xf numFmtId="0" fontId="87" fillId="0" borderId="3" xfId="0" applyFont="1" applyBorder="1" applyAlignment="1">
      <alignment horizontal="left"/>
    </xf>
    <xf numFmtId="0" fontId="88" fillId="0" borderId="3" xfId="0" applyFont="1" applyBorder="1" applyAlignment="1">
      <alignment horizontal="left"/>
    </xf>
    <xf numFmtId="0" fontId="10" fillId="11" borderId="4" xfId="0" applyFont="1" applyFill="1" applyBorder="1" applyAlignment="1">
      <alignment horizontal="left"/>
    </xf>
    <xf numFmtId="0" fontId="23" fillId="11" borderId="3" xfId="0" applyFont="1" applyFill="1" applyBorder="1" applyAlignment="1">
      <alignment vertical="center"/>
    </xf>
    <xf numFmtId="0" fontId="10" fillId="11" borderId="5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1" fontId="10" fillId="11" borderId="3" xfId="0" applyNumberFormat="1" applyFont="1" applyFill="1" applyBorder="1" applyAlignment="1">
      <alignment horizontal="center"/>
    </xf>
    <xf numFmtId="0" fontId="14" fillId="11" borderId="3" xfId="0" applyFont="1" applyFill="1" applyBorder="1" applyAlignment="1">
      <alignment horizontal="left" vertical="center"/>
    </xf>
    <xf numFmtId="1" fontId="10" fillId="11" borderId="3" xfId="0" applyNumberFormat="1" applyFont="1" applyFill="1" applyBorder="1"/>
    <xf numFmtId="1" fontId="10" fillId="0" borderId="3" xfId="0" applyNumberFormat="1" applyFont="1" applyFill="1" applyBorder="1"/>
    <xf numFmtId="1" fontId="10" fillId="10" borderId="3" xfId="0" applyNumberFormat="1" applyFont="1" applyFill="1" applyBorder="1" applyAlignment="1">
      <alignment horizontal="center"/>
    </xf>
    <xf numFmtId="1" fontId="12" fillId="10" borderId="3" xfId="0" applyNumberFormat="1" applyFont="1" applyFill="1" applyBorder="1" applyAlignment="1">
      <alignment horizontal="center"/>
    </xf>
    <xf numFmtId="0" fontId="40" fillId="11" borderId="3" xfId="0" applyFont="1" applyFill="1" applyBorder="1" applyAlignment="1">
      <alignment horizontal="left"/>
    </xf>
    <xf numFmtId="0" fontId="22" fillId="11" borderId="3" xfId="0" applyFont="1" applyFill="1" applyBorder="1"/>
    <xf numFmtId="0" fontId="96" fillId="0" borderId="4" xfId="0" applyFont="1" applyFill="1" applyBorder="1"/>
    <xf numFmtId="0" fontId="10" fillId="11" borderId="5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/>
    </xf>
    <xf numFmtId="2" fontId="0" fillId="0" borderId="3" xfId="0" applyNumberFormat="1" applyBorder="1"/>
    <xf numFmtId="0" fontId="48" fillId="0" borderId="3" xfId="0" applyFont="1" applyBorder="1" applyAlignment="1">
      <alignment/>
    </xf>
    <xf numFmtId="0" fontId="42" fillId="0" borderId="3" xfId="0" applyFont="1" applyFill="1" applyBorder="1" applyAlignment="1">
      <alignment/>
    </xf>
    <xf numFmtId="0" fontId="42" fillId="0" borderId="3" xfId="0" applyNumberFormat="1" applyFont="1" applyBorder="1" applyAlignment="1">
      <alignment/>
    </xf>
    <xf numFmtId="0" fontId="42" fillId="0" borderId="3" xfId="0" applyFont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utput" xfId="20"/>
    <cellStyle name="40% - Accent3" xfId="21"/>
    <cellStyle name="40% - Accent3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80" zoomScaleNormal="80" workbookViewId="0" topLeftCell="A1">
      <selection activeCell="C31" sqref="C31"/>
    </sheetView>
  </sheetViews>
  <sheetFormatPr defaultColWidth="9.140625" defaultRowHeight="15"/>
  <cols>
    <col min="1" max="1" width="12.57421875" style="0" customWidth="1"/>
    <col min="2" max="2" width="33.57421875" style="0" customWidth="1"/>
    <col min="3" max="3" width="19.140625" style="0" customWidth="1"/>
    <col min="7" max="7" width="12.140625" style="0" customWidth="1"/>
    <col min="8" max="8" width="11.140625" style="0" customWidth="1"/>
    <col min="10" max="10" width="11.57421875" style="0" customWidth="1"/>
    <col min="11" max="11" width="10.00390625" style="0" customWidth="1"/>
    <col min="12" max="12" width="9.28125" style="0" bestFit="1" customWidth="1"/>
    <col min="13" max="13" width="12.140625" style="0" customWidth="1"/>
    <col min="15" max="15" width="20.140625" style="0" customWidth="1"/>
  </cols>
  <sheetData>
    <row r="1" spans="1:15" s="218" customFormat="1" ht="15.5">
      <c r="A1" s="414"/>
      <c r="B1" s="415"/>
      <c r="C1" s="415"/>
      <c r="D1" s="415"/>
      <c r="E1" s="415"/>
      <c r="F1" s="416" t="s">
        <v>1</v>
      </c>
      <c r="G1" s="416"/>
      <c r="H1" s="415"/>
      <c r="I1" s="415" t="s">
        <v>2</v>
      </c>
      <c r="J1" s="415"/>
      <c r="K1" s="415"/>
      <c r="L1" s="415"/>
      <c r="M1" s="415"/>
      <c r="N1" s="415"/>
      <c r="O1" s="415"/>
    </row>
    <row r="2" spans="1:15" s="218" customFormat="1" ht="15.5">
      <c r="A2" s="414">
        <v>18</v>
      </c>
      <c r="B2" s="417" t="s">
        <v>3</v>
      </c>
      <c r="C2" s="418">
        <f>A4*2/5</f>
        <v>288</v>
      </c>
      <c r="D2" s="419" t="s">
        <v>4</v>
      </c>
      <c r="E2" s="415"/>
      <c r="F2" s="415">
        <v>1</v>
      </c>
      <c r="G2" s="420">
        <f>C2*0.4</f>
        <v>115.2</v>
      </c>
      <c r="H2" s="415"/>
      <c r="I2" s="415">
        <v>1</v>
      </c>
      <c r="J2" s="421">
        <f>C3*0.4</f>
        <v>57.6</v>
      </c>
      <c r="K2" s="422"/>
      <c r="L2" s="421"/>
      <c r="M2" s="422"/>
      <c r="N2" s="422"/>
      <c r="O2" s="422"/>
    </row>
    <row r="3" spans="1:15" s="218" customFormat="1" ht="15.5">
      <c r="A3" s="423">
        <v>40</v>
      </c>
      <c r="B3" s="417" t="s">
        <v>0</v>
      </c>
      <c r="C3" s="418">
        <f>A4*1/5</f>
        <v>144</v>
      </c>
      <c r="D3" s="415" t="s">
        <v>2</v>
      </c>
      <c r="E3" s="415"/>
      <c r="F3" s="415">
        <v>2</v>
      </c>
      <c r="G3" s="420">
        <f>C2*0.3</f>
        <v>86.39999999999999</v>
      </c>
      <c r="H3" s="415"/>
      <c r="I3" s="415">
        <v>2</v>
      </c>
      <c r="J3" s="420">
        <f>C3*0.3</f>
        <v>43.199999999999996</v>
      </c>
      <c r="K3" s="415"/>
      <c r="L3" s="420"/>
      <c r="M3" s="415"/>
      <c r="N3" s="415"/>
      <c r="O3" s="415"/>
    </row>
    <row r="4" spans="1:15" s="218" customFormat="1" ht="16" thickBot="1">
      <c r="A4" s="423">
        <f>SUM(A2*A3)</f>
        <v>720</v>
      </c>
      <c r="B4" s="417" t="s">
        <v>5</v>
      </c>
      <c r="C4" s="424">
        <f>A4*2/5</f>
        <v>288</v>
      </c>
      <c r="D4" s="415" t="s">
        <v>6</v>
      </c>
      <c r="E4" s="415"/>
      <c r="F4" s="415">
        <v>3</v>
      </c>
      <c r="G4" s="420">
        <f>C2*0.2</f>
        <v>57.6</v>
      </c>
      <c r="H4" s="415"/>
      <c r="I4" s="415">
        <v>3</v>
      </c>
      <c r="J4" s="420">
        <f>C3*0.2</f>
        <v>28.8</v>
      </c>
      <c r="K4" s="415"/>
      <c r="L4" s="420"/>
      <c r="M4" s="420"/>
      <c r="N4" s="415"/>
      <c r="O4" s="415"/>
    </row>
    <row r="5" spans="1:15" s="218" customFormat="1" ht="16" thickBot="1">
      <c r="A5" s="414"/>
      <c r="B5" s="415"/>
      <c r="C5" s="420">
        <f>SUM(C2:C4)</f>
        <v>720</v>
      </c>
      <c r="D5" s="415"/>
      <c r="E5" s="415"/>
      <c r="F5" s="415">
        <v>4</v>
      </c>
      <c r="G5" s="425">
        <f>C2*0.1</f>
        <v>28.8</v>
      </c>
      <c r="H5" s="415"/>
      <c r="I5" s="415">
        <v>4</v>
      </c>
      <c r="J5" s="425">
        <f>C3*0.1</f>
        <v>14.4</v>
      </c>
      <c r="K5" s="415"/>
      <c r="L5" s="420"/>
      <c r="M5" s="415"/>
      <c r="N5" s="415"/>
      <c r="O5" s="415"/>
    </row>
    <row r="6" spans="1:15" s="218" customFormat="1" ht="15.5">
      <c r="A6" s="414"/>
      <c r="B6" s="415"/>
      <c r="C6" s="415"/>
      <c r="D6" s="415"/>
      <c r="E6" s="415"/>
      <c r="F6" s="415"/>
      <c r="G6" s="420">
        <f>SUM(G2:G5)</f>
        <v>288</v>
      </c>
      <c r="H6" s="415"/>
      <c r="I6" s="415"/>
      <c r="J6" s="420">
        <f>SUM(J2:J5)</f>
        <v>144</v>
      </c>
      <c r="K6" s="415"/>
      <c r="L6" s="415"/>
      <c r="M6" s="415"/>
      <c r="N6" s="415"/>
      <c r="O6" s="415"/>
    </row>
    <row r="7" spans="1:15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>
      <c r="A9" s="14"/>
      <c r="B9" s="15"/>
      <c r="C9" s="16"/>
      <c r="D9" s="17"/>
      <c r="E9" s="18"/>
      <c r="F9" s="17"/>
      <c r="G9" s="19"/>
      <c r="H9" s="17"/>
      <c r="I9" s="17"/>
      <c r="J9" s="17"/>
      <c r="K9" s="17"/>
      <c r="L9" s="17"/>
      <c r="M9" s="17"/>
      <c r="N9" s="20"/>
      <c r="O9" s="15"/>
    </row>
    <row r="10" spans="1:15" ht="16">
      <c r="A10" s="16" t="s">
        <v>9</v>
      </c>
      <c r="B10" s="21" t="s">
        <v>8</v>
      </c>
      <c r="C10" s="21" t="s">
        <v>10</v>
      </c>
      <c r="D10" s="16" t="s">
        <v>11</v>
      </c>
      <c r="E10" s="22" t="s">
        <v>12</v>
      </c>
      <c r="F10" s="23" t="s">
        <v>13</v>
      </c>
      <c r="G10" s="24" t="s">
        <v>14</v>
      </c>
      <c r="H10" s="25" t="s">
        <v>15</v>
      </c>
      <c r="I10" s="23" t="s">
        <v>13</v>
      </c>
      <c r="J10" s="26" t="s">
        <v>14</v>
      </c>
      <c r="K10" s="25" t="s">
        <v>16</v>
      </c>
      <c r="L10" s="23" t="s">
        <v>13</v>
      </c>
      <c r="M10" s="26" t="s">
        <v>14</v>
      </c>
      <c r="N10" s="27" t="s">
        <v>17</v>
      </c>
      <c r="O10" s="26" t="s">
        <v>18</v>
      </c>
    </row>
    <row r="11" spans="1:15" ht="27.5" customHeight="1">
      <c r="A11" s="411" t="s">
        <v>29</v>
      </c>
      <c r="B11" s="410" t="s">
        <v>199</v>
      </c>
      <c r="C11" s="412">
        <v>126765</v>
      </c>
      <c r="D11" s="97" t="s">
        <v>32</v>
      </c>
      <c r="E11" s="31">
        <v>78</v>
      </c>
      <c r="F11" s="302">
        <v>60</v>
      </c>
      <c r="G11" s="250">
        <v>115.2</v>
      </c>
      <c r="H11" s="31">
        <v>76</v>
      </c>
      <c r="I11" s="202">
        <v>50</v>
      </c>
      <c r="J11" s="98">
        <v>43.2</v>
      </c>
      <c r="K11" s="92">
        <f>SUM(H11,E11)</f>
        <v>154</v>
      </c>
      <c r="L11" s="202">
        <v>60</v>
      </c>
      <c r="M11" s="98">
        <v>115.2</v>
      </c>
      <c r="N11" s="202">
        <f>SUM(L11,I11,F11)</f>
        <v>170</v>
      </c>
      <c r="O11" s="284">
        <f>SUM(M11,J11,G11)</f>
        <v>273.6</v>
      </c>
    </row>
    <row r="12" spans="1:15" ht="27.5" customHeight="1">
      <c r="A12" s="411" t="s">
        <v>30</v>
      </c>
      <c r="B12" s="411" t="s">
        <v>274</v>
      </c>
      <c r="C12" s="412">
        <v>127667</v>
      </c>
      <c r="D12" s="97"/>
      <c r="E12" s="31">
        <v>72</v>
      </c>
      <c r="F12" s="93">
        <v>40</v>
      </c>
      <c r="G12" s="91">
        <v>57.6</v>
      </c>
      <c r="H12" s="92">
        <v>77</v>
      </c>
      <c r="I12" s="202">
        <v>60</v>
      </c>
      <c r="J12" s="91">
        <v>57.6</v>
      </c>
      <c r="K12" s="92">
        <f>SUM(H12,E12)</f>
        <v>149</v>
      </c>
      <c r="L12" s="202">
        <v>50</v>
      </c>
      <c r="M12" s="98">
        <v>86.4</v>
      </c>
      <c r="N12" s="202">
        <f>SUM(L12,I12,F12)</f>
        <v>150</v>
      </c>
      <c r="O12" s="94">
        <f>SUM(M12,J12,G12)</f>
        <v>201.6</v>
      </c>
    </row>
    <row r="13" spans="1:15" ht="27.5" customHeight="1">
      <c r="A13" s="411" t="s">
        <v>65</v>
      </c>
      <c r="B13" s="410" t="s">
        <v>176</v>
      </c>
      <c r="C13" s="412">
        <v>132106</v>
      </c>
      <c r="D13" s="97" t="s">
        <v>32</v>
      </c>
      <c r="E13" s="31">
        <v>76</v>
      </c>
      <c r="F13" s="212">
        <v>50</v>
      </c>
      <c r="G13" s="250">
        <v>86.4</v>
      </c>
      <c r="H13" s="95">
        <v>72</v>
      </c>
      <c r="I13" s="202">
        <v>30</v>
      </c>
      <c r="J13" s="98">
        <v>14.4</v>
      </c>
      <c r="K13" s="92">
        <f>SUM(H13,E13)</f>
        <v>148</v>
      </c>
      <c r="L13" s="202">
        <v>40</v>
      </c>
      <c r="M13" s="98">
        <v>57.6</v>
      </c>
      <c r="N13" s="202">
        <f>SUM(L13,I13,F13)</f>
        <v>120</v>
      </c>
      <c r="O13" s="284">
        <f>SUM(M13,J13,G13)</f>
        <v>158.4</v>
      </c>
    </row>
    <row r="14" spans="1:15" ht="27.5" customHeight="1">
      <c r="A14" s="411" t="s">
        <v>28</v>
      </c>
      <c r="B14" s="413" t="s">
        <v>218</v>
      </c>
      <c r="C14" s="412">
        <v>133413</v>
      </c>
      <c r="D14" s="97"/>
      <c r="E14" s="31">
        <v>68</v>
      </c>
      <c r="F14" s="93">
        <v>5</v>
      </c>
      <c r="G14" s="91"/>
      <c r="H14" s="92">
        <v>75</v>
      </c>
      <c r="I14" s="202">
        <v>40</v>
      </c>
      <c r="J14" s="91">
        <v>28.8</v>
      </c>
      <c r="K14" s="92">
        <f>SUM(H14,E14)</f>
        <v>143</v>
      </c>
      <c r="L14" s="202">
        <v>30</v>
      </c>
      <c r="M14" s="91">
        <v>28.8</v>
      </c>
      <c r="N14" s="202">
        <f>SUM(L14,I14,F14)</f>
        <v>75</v>
      </c>
      <c r="O14" s="94">
        <f>SUM(M14,J14,G14)</f>
        <v>57.6</v>
      </c>
    </row>
    <row r="15" spans="1:15" ht="27.5" customHeight="1">
      <c r="A15" s="411" t="s">
        <v>29</v>
      </c>
      <c r="B15" s="413" t="s">
        <v>197</v>
      </c>
      <c r="C15" s="412">
        <v>130349</v>
      </c>
      <c r="D15" s="97"/>
      <c r="E15" s="31">
        <v>71</v>
      </c>
      <c r="F15" s="93">
        <v>30</v>
      </c>
      <c r="G15" s="91">
        <v>28.8</v>
      </c>
      <c r="H15" s="92">
        <v>69</v>
      </c>
      <c r="I15" s="202">
        <v>10</v>
      </c>
      <c r="J15" s="91"/>
      <c r="K15" s="92">
        <f>SUM(H15,E15)</f>
        <v>140</v>
      </c>
      <c r="L15" s="202">
        <v>15</v>
      </c>
      <c r="M15" s="91"/>
      <c r="N15" s="202">
        <f>SUM(L15,I15,F15)</f>
        <v>55</v>
      </c>
      <c r="O15" s="94">
        <f>SUM(M15,J15,G15)</f>
        <v>28.8</v>
      </c>
    </row>
    <row r="16" spans="1:15" ht="27.5" customHeight="1">
      <c r="A16" s="411" t="s">
        <v>28</v>
      </c>
      <c r="B16" s="411" t="s">
        <v>275</v>
      </c>
      <c r="C16" s="412">
        <v>131551</v>
      </c>
      <c r="D16" s="97"/>
      <c r="E16" s="31">
        <v>69</v>
      </c>
      <c r="F16" s="93">
        <v>20</v>
      </c>
      <c r="G16" s="91"/>
      <c r="H16" s="95">
        <v>71</v>
      </c>
      <c r="I16" s="202">
        <v>20</v>
      </c>
      <c r="J16" s="91"/>
      <c r="K16" s="92">
        <f>SUM(H16,E16)</f>
        <v>140</v>
      </c>
      <c r="L16" s="202">
        <v>15</v>
      </c>
      <c r="M16" s="91"/>
      <c r="N16" s="202">
        <f>SUM(L16,I16,F16)</f>
        <v>55</v>
      </c>
      <c r="O16" s="94">
        <f>SUM(M16,J16,G16)</f>
        <v>0</v>
      </c>
    </row>
    <row r="17" spans="1:15" ht="27.5" customHeight="1">
      <c r="A17" s="411" t="s">
        <v>31</v>
      </c>
      <c r="B17" s="410" t="s">
        <v>252</v>
      </c>
      <c r="C17" s="412">
        <v>132311</v>
      </c>
      <c r="D17" s="97" t="s">
        <v>32</v>
      </c>
      <c r="E17" s="31">
        <v>65</v>
      </c>
      <c r="F17" s="302"/>
      <c r="G17" s="250"/>
      <c r="H17" s="31">
        <v>62</v>
      </c>
      <c r="I17" s="202"/>
      <c r="J17" s="98"/>
      <c r="K17" s="92">
        <f>SUM(H17,E17)</f>
        <v>127</v>
      </c>
      <c r="L17" s="202"/>
      <c r="M17" s="98"/>
      <c r="N17" s="202">
        <f>SUM(L17,I17,F17)</f>
        <v>0</v>
      </c>
      <c r="O17" s="284">
        <f>SUM(M17,J17,G17)</f>
        <v>0</v>
      </c>
    </row>
    <row r="18" spans="1:15" ht="27.5" customHeight="1">
      <c r="A18" s="411" t="s">
        <v>28</v>
      </c>
      <c r="B18" s="410" t="s">
        <v>223</v>
      </c>
      <c r="C18" s="412">
        <v>130532</v>
      </c>
      <c r="D18" s="97" t="s">
        <v>32</v>
      </c>
      <c r="E18" s="31">
        <v>68</v>
      </c>
      <c r="F18" s="93">
        <v>5</v>
      </c>
      <c r="G18" s="91"/>
      <c r="H18" s="92">
        <v>0</v>
      </c>
      <c r="I18" s="202"/>
      <c r="J18" s="91"/>
      <c r="K18" s="92">
        <f>SUM(H18,E18)</f>
        <v>68</v>
      </c>
      <c r="L18" s="202"/>
      <c r="M18" s="91"/>
      <c r="N18" s="202">
        <f>SUM(L18,I18,F18)</f>
        <v>5</v>
      </c>
      <c r="O18" s="94">
        <f>SUM(M18,J18,G18)</f>
        <v>0</v>
      </c>
    </row>
    <row r="19" spans="1:15" ht="27.5" customHeight="1">
      <c r="A19" s="411" t="s">
        <v>28</v>
      </c>
      <c r="B19" s="410" t="s">
        <v>256</v>
      </c>
      <c r="C19" s="412">
        <v>134091</v>
      </c>
      <c r="D19" s="97" t="s">
        <v>32</v>
      </c>
      <c r="E19" s="31">
        <v>64</v>
      </c>
      <c r="F19" s="93"/>
      <c r="G19" s="91"/>
      <c r="H19" s="31">
        <v>0</v>
      </c>
      <c r="I19" s="202"/>
      <c r="J19" s="91"/>
      <c r="K19" s="92">
        <f>SUM(H19,E19)</f>
        <v>64</v>
      </c>
      <c r="L19" s="202"/>
      <c r="M19" s="91"/>
      <c r="N19" s="202">
        <f>SUM(L19,I19,F19)</f>
        <v>0</v>
      </c>
      <c r="O19" s="94">
        <f>SUM(M19,J19,G19)</f>
        <v>0</v>
      </c>
    </row>
    <row r="20" spans="1:15" ht="27.5" customHeight="1">
      <c r="A20" s="411" t="s">
        <v>29</v>
      </c>
      <c r="B20" s="411" t="s">
        <v>255</v>
      </c>
      <c r="C20" s="412">
        <v>128575</v>
      </c>
      <c r="D20" s="97"/>
      <c r="E20" s="31">
        <v>63</v>
      </c>
      <c r="F20" s="93"/>
      <c r="G20" s="91"/>
      <c r="H20" s="96">
        <v>0</v>
      </c>
      <c r="I20" s="202"/>
      <c r="J20" s="91"/>
      <c r="K20" s="92">
        <f>SUM(H20,E20)</f>
        <v>63</v>
      </c>
      <c r="L20" s="202"/>
      <c r="M20" s="91"/>
      <c r="N20" s="202">
        <f>SUM(L20,I20,F20)</f>
        <v>0</v>
      </c>
      <c r="O20" s="94">
        <f>SUM(M20,J20,G20)</f>
        <v>0</v>
      </c>
    </row>
    <row r="21" spans="1:15" ht="27.5" customHeight="1">
      <c r="A21" s="282"/>
      <c r="B21" s="282"/>
      <c r="C21" s="282"/>
      <c r="D21" s="97"/>
      <c r="E21" s="285"/>
      <c r="F21" s="93"/>
      <c r="G21" s="91"/>
      <c r="H21" s="31"/>
      <c r="I21" s="202"/>
      <c r="J21" s="91"/>
      <c r="K21" s="92">
        <f>SUM(H21,E21)</f>
        <v>0</v>
      </c>
      <c r="L21" s="202"/>
      <c r="M21" s="91"/>
      <c r="N21" s="202">
        <f>SUM(L21,I21,F21)</f>
        <v>0</v>
      </c>
      <c r="O21" s="94">
        <f>SUM(M21,J21,G21)</f>
        <v>0</v>
      </c>
    </row>
    <row r="22" spans="1:15" ht="27.5" customHeight="1">
      <c r="A22" s="282"/>
      <c r="B22" s="283"/>
      <c r="C22" s="282"/>
      <c r="D22" s="97"/>
      <c r="E22" s="285"/>
      <c r="F22" s="93"/>
      <c r="G22" s="91"/>
      <c r="H22" s="92"/>
      <c r="I22" s="202"/>
      <c r="J22" s="91"/>
      <c r="K22" s="92">
        <f>SUM(H22,E22)</f>
        <v>0</v>
      </c>
      <c r="L22" s="202"/>
      <c r="M22" s="91"/>
      <c r="N22" s="202">
        <f>SUM(L22,I22,F22)</f>
        <v>0</v>
      </c>
      <c r="O22" s="94">
        <f>SUM(M22,J22,G22)</f>
        <v>0</v>
      </c>
    </row>
    <row r="23" spans="6:15" ht="31" customHeight="1">
      <c r="F23">
        <f>SUM(F11:F22)</f>
        <v>210</v>
      </c>
      <c r="G23" s="1">
        <f aca="true" t="shared" si="0" ref="G23:O23">SUM(G11:G22)</f>
        <v>288.00000000000006</v>
      </c>
      <c r="H23">
        <f t="shared" si="0"/>
        <v>502</v>
      </c>
      <c r="I23">
        <f t="shared" si="0"/>
        <v>210</v>
      </c>
      <c r="J23" s="1">
        <f t="shared" si="0"/>
        <v>144.00000000000003</v>
      </c>
      <c r="K23">
        <f t="shared" si="0"/>
        <v>1196</v>
      </c>
      <c r="L23">
        <f t="shared" si="0"/>
        <v>210</v>
      </c>
      <c r="M23" s="1">
        <f t="shared" si="0"/>
        <v>288.00000000000006</v>
      </c>
      <c r="N23">
        <f t="shared" si="0"/>
        <v>630</v>
      </c>
      <c r="O23" s="1">
        <f t="shared" si="0"/>
        <v>720</v>
      </c>
    </row>
    <row r="24" ht="31" customHeight="1"/>
    <row r="25" spans="1:3" ht="31" customHeight="1">
      <c r="A25" s="254" t="s">
        <v>75</v>
      </c>
      <c r="B25" s="254" t="s">
        <v>76</v>
      </c>
      <c r="C25" s="254" t="s">
        <v>77</v>
      </c>
    </row>
    <row r="26" spans="1:3" ht="31" customHeight="1">
      <c r="A26" s="411" t="s">
        <v>29</v>
      </c>
      <c r="B26" s="410" t="s">
        <v>199</v>
      </c>
      <c r="C26" s="412">
        <v>170</v>
      </c>
    </row>
    <row r="27" spans="1:3" ht="31" customHeight="1">
      <c r="A27" s="411" t="s">
        <v>65</v>
      </c>
      <c r="B27" s="410" t="s">
        <v>176</v>
      </c>
      <c r="C27" s="412">
        <v>120</v>
      </c>
    </row>
    <row r="28" spans="1:3" ht="31" customHeight="1">
      <c r="A28" s="411" t="s">
        <v>28</v>
      </c>
      <c r="B28" s="410" t="s">
        <v>223</v>
      </c>
      <c r="C28" s="412">
        <v>5</v>
      </c>
    </row>
    <row r="29" spans="1:3" ht="31" customHeight="1">
      <c r="A29" s="411" t="s">
        <v>31</v>
      </c>
      <c r="B29" s="410" t="s">
        <v>252</v>
      </c>
      <c r="C29" s="412" t="s">
        <v>276</v>
      </c>
    </row>
    <row r="30" spans="1:3" ht="31" customHeight="1">
      <c r="A30" s="411" t="s">
        <v>28</v>
      </c>
      <c r="B30" s="410" t="s">
        <v>256</v>
      </c>
      <c r="C30" s="412">
        <v>0</v>
      </c>
    </row>
    <row r="31" spans="1:3" ht="31" customHeight="1">
      <c r="A31" s="282"/>
      <c r="B31" s="283"/>
      <c r="C31" s="326"/>
    </row>
    <row r="32" spans="1:3" ht="31" customHeight="1">
      <c r="A32" s="282"/>
      <c r="B32" s="283"/>
      <c r="C32" s="326"/>
    </row>
    <row r="33" spans="1:3" ht="31" customHeight="1">
      <c r="A33" s="282"/>
      <c r="B33" s="283"/>
      <c r="C33" s="326"/>
    </row>
    <row r="34" ht="31" customHeight="1"/>
    <row r="35" ht="31" customHeight="1"/>
    <row r="36" ht="30" customHeight="1"/>
    <row r="37" ht="30" customHeight="1"/>
    <row r="38" ht="30" customHeight="1"/>
    <row r="39" ht="30" customHeight="1"/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0"/>
  <sheetViews>
    <sheetView workbookViewId="0" topLeftCell="A1">
      <selection activeCell="M13" sqref="M13"/>
    </sheetView>
  </sheetViews>
  <sheetFormatPr defaultColWidth="9.140625" defaultRowHeight="19.5" customHeight="1"/>
  <cols>
    <col min="2" max="2" width="23.28125" style="0" customWidth="1"/>
    <col min="5" max="5" width="8.7109375" style="216" customWidth="1"/>
    <col min="7" max="7" width="8.7109375" style="216" customWidth="1"/>
    <col min="9" max="9" width="8.7109375" style="216" customWidth="1"/>
    <col min="10" max="10" width="10.8515625" style="0" customWidth="1"/>
    <col min="11" max="11" width="8.7109375" style="48" customWidth="1"/>
    <col min="12" max="12" width="23.7109375" style="0" customWidth="1"/>
    <col min="13" max="13" width="16.7109375" style="0" customWidth="1"/>
    <col min="15" max="15" width="11.57421875" style="0" customWidth="1"/>
    <col min="16" max="16" width="32.8515625" style="0" customWidth="1"/>
  </cols>
  <sheetData>
    <row r="1" spans="1:16" ht="20" customHeight="1">
      <c r="A1" s="148" t="s">
        <v>40</v>
      </c>
      <c r="B1" s="119"/>
      <c r="C1" s="119"/>
      <c r="D1" s="149"/>
      <c r="E1" s="213"/>
      <c r="F1" s="149"/>
      <c r="G1" s="213"/>
      <c r="H1" s="149"/>
      <c r="I1" s="213"/>
      <c r="J1" s="150"/>
      <c r="K1" s="107"/>
      <c r="L1" s="393" t="s">
        <v>103</v>
      </c>
      <c r="M1" s="393"/>
      <c r="N1" s="151"/>
      <c r="O1" s="105" t="s">
        <v>41</v>
      </c>
      <c r="P1" s="106"/>
    </row>
    <row r="2" spans="1:23" ht="20" customHeight="1">
      <c r="A2" s="103"/>
      <c r="B2" s="103"/>
      <c r="C2" s="103"/>
      <c r="D2" s="152"/>
      <c r="E2" s="213"/>
      <c r="F2" s="152"/>
      <c r="G2" s="213"/>
      <c r="H2" s="152"/>
      <c r="I2" s="213"/>
      <c r="J2" s="152">
        <f>SUM(J109:J114)</f>
        <v>30</v>
      </c>
      <c r="L2" s="113" t="s">
        <v>45</v>
      </c>
      <c r="M2" s="113">
        <f>J10</f>
        <v>0</v>
      </c>
      <c r="N2" s="153"/>
      <c r="O2" s="110" t="s">
        <v>9</v>
      </c>
      <c r="P2" s="110" t="s">
        <v>8</v>
      </c>
      <c r="Q2" s="206" t="s">
        <v>66</v>
      </c>
      <c r="R2" s="207" t="s">
        <v>67</v>
      </c>
      <c r="S2" s="206" t="s">
        <v>68</v>
      </c>
      <c r="T2" s="207" t="s">
        <v>69</v>
      </c>
      <c r="U2" s="206" t="s">
        <v>70</v>
      </c>
      <c r="V2" s="207" t="s">
        <v>46</v>
      </c>
      <c r="W2" s="205" t="s">
        <v>74</v>
      </c>
    </row>
    <row r="3" spans="1:23" ht="20" customHeight="1">
      <c r="A3" s="154" t="s">
        <v>45</v>
      </c>
      <c r="B3" s="114" t="s">
        <v>8</v>
      </c>
      <c r="C3" s="178"/>
      <c r="D3" s="115" t="s">
        <v>66</v>
      </c>
      <c r="E3" s="214" t="s">
        <v>67</v>
      </c>
      <c r="F3" s="115" t="s">
        <v>68</v>
      </c>
      <c r="G3" s="214" t="s">
        <v>69</v>
      </c>
      <c r="H3" s="115" t="s">
        <v>70</v>
      </c>
      <c r="I3" s="214" t="s">
        <v>46</v>
      </c>
      <c r="J3" s="155" t="s">
        <v>17</v>
      </c>
      <c r="L3" s="113" t="s">
        <v>47</v>
      </c>
      <c r="M3" s="113">
        <f>J18</f>
        <v>180</v>
      </c>
      <c r="N3" s="153"/>
      <c r="O3" s="208"/>
      <c r="P3" s="210"/>
      <c r="Q3" s="211"/>
      <c r="R3" s="211"/>
      <c r="S3" s="211"/>
      <c r="T3" s="211"/>
      <c r="U3" s="211"/>
      <c r="V3" s="211"/>
      <c r="W3" s="211"/>
    </row>
    <row r="4" spans="1:23" ht="20" customHeight="1">
      <c r="A4" s="156" t="s">
        <v>45</v>
      </c>
      <c r="B4" s="163" t="s">
        <v>104</v>
      </c>
      <c r="C4" s="133">
        <v>134020</v>
      </c>
      <c r="D4" s="97"/>
      <c r="E4" s="213"/>
      <c r="F4" s="92"/>
      <c r="G4" s="213"/>
      <c r="H4" s="92"/>
      <c r="I4" s="213"/>
      <c r="J4" s="150">
        <f>SUM(D4:I4)</f>
        <v>0</v>
      </c>
      <c r="L4" s="113" t="s">
        <v>39</v>
      </c>
      <c r="M4" s="113">
        <f>J26</f>
        <v>150</v>
      </c>
      <c r="N4" s="153"/>
      <c r="O4" s="208"/>
      <c r="P4" s="209"/>
      <c r="Q4" s="211"/>
      <c r="R4" s="211"/>
      <c r="S4" s="211"/>
      <c r="T4" s="211"/>
      <c r="U4" s="211"/>
      <c r="V4" s="211"/>
      <c r="W4" s="211"/>
    </row>
    <row r="5" spans="1:23" ht="20" customHeight="1">
      <c r="A5" s="156" t="s">
        <v>45</v>
      </c>
      <c r="B5" s="163" t="s">
        <v>106</v>
      </c>
      <c r="C5" s="133">
        <v>134013</v>
      </c>
      <c r="D5" s="97"/>
      <c r="E5" s="213"/>
      <c r="F5" s="92"/>
      <c r="G5" s="213"/>
      <c r="H5" s="92"/>
      <c r="I5" s="213"/>
      <c r="J5" s="150">
        <f aca="true" t="shared" si="0" ref="J5:J9">SUM(D5:I5)</f>
        <v>0</v>
      </c>
      <c r="L5" s="113" t="s">
        <v>36</v>
      </c>
      <c r="M5" s="113">
        <f>J34</f>
        <v>30</v>
      </c>
      <c r="N5" s="153"/>
      <c r="O5" s="208"/>
      <c r="P5" s="209"/>
      <c r="Q5" s="211"/>
      <c r="R5" s="211"/>
      <c r="S5" s="211"/>
      <c r="T5" s="211"/>
      <c r="U5" s="211"/>
      <c r="V5" s="211"/>
      <c r="W5" s="211"/>
    </row>
    <row r="6" spans="1:23" ht="20" customHeight="1">
      <c r="A6" s="156" t="s">
        <v>45</v>
      </c>
      <c r="B6" s="163" t="s">
        <v>107</v>
      </c>
      <c r="C6" s="133">
        <v>134015</v>
      </c>
      <c r="D6" s="97"/>
      <c r="E6" s="213"/>
      <c r="F6" s="92"/>
      <c r="G6" s="213"/>
      <c r="H6" s="92"/>
      <c r="I6" s="213"/>
      <c r="J6" s="150">
        <f t="shared" si="0"/>
        <v>0</v>
      </c>
      <c r="L6" s="113" t="s">
        <v>48</v>
      </c>
      <c r="M6" s="113">
        <f>J51</f>
        <v>140</v>
      </c>
      <c r="N6" s="153"/>
      <c r="O6" s="119"/>
      <c r="P6" s="119"/>
      <c r="Q6" s="211"/>
      <c r="R6" s="211"/>
      <c r="S6" s="211"/>
      <c r="T6" s="211"/>
      <c r="U6" s="211"/>
      <c r="V6" s="211"/>
      <c r="W6" s="211"/>
    </row>
    <row r="7" spans="1:23" ht="20" customHeight="1">
      <c r="A7" s="156" t="s">
        <v>45</v>
      </c>
      <c r="B7" s="163" t="s">
        <v>108</v>
      </c>
      <c r="C7" s="133">
        <v>132197</v>
      </c>
      <c r="D7" s="97"/>
      <c r="E7" s="213"/>
      <c r="F7" s="92"/>
      <c r="G7" s="213"/>
      <c r="H7" s="92"/>
      <c r="I7" s="213"/>
      <c r="J7" s="150">
        <f t="shared" si="0"/>
        <v>0</v>
      </c>
      <c r="L7" s="113" t="s">
        <v>34</v>
      </c>
      <c r="M7" s="113">
        <f>J59</f>
        <v>222</v>
      </c>
      <c r="N7" s="153"/>
      <c r="O7" s="106"/>
      <c r="P7" s="106"/>
      <c r="Q7" s="48"/>
      <c r="R7" s="48"/>
      <c r="S7" s="48"/>
      <c r="T7" s="48"/>
      <c r="U7" s="48"/>
      <c r="V7" s="48"/>
      <c r="W7" s="48"/>
    </row>
    <row r="8" spans="1:23" ht="20" customHeight="1">
      <c r="A8" s="156" t="s">
        <v>45</v>
      </c>
      <c r="B8" s="163" t="s">
        <v>109</v>
      </c>
      <c r="C8" s="133">
        <v>132169</v>
      </c>
      <c r="D8" s="97"/>
      <c r="E8" s="213"/>
      <c r="F8" s="92"/>
      <c r="G8" s="213"/>
      <c r="H8" s="92"/>
      <c r="I8" s="213"/>
      <c r="J8" s="150">
        <f t="shared" si="0"/>
        <v>0</v>
      </c>
      <c r="K8" s="106"/>
      <c r="L8" s="113" t="s">
        <v>102</v>
      </c>
      <c r="M8" s="113">
        <f>J51</f>
        <v>140</v>
      </c>
      <c r="N8" s="153"/>
      <c r="O8" s="106"/>
      <c r="P8" s="106"/>
      <c r="Q8" s="48"/>
      <c r="R8" s="48"/>
      <c r="S8" s="48"/>
      <c r="T8" s="48"/>
      <c r="U8" s="48"/>
      <c r="V8" s="48"/>
      <c r="W8" s="48"/>
    </row>
    <row r="9" spans="1:23" ht="20" customHeight="1">
      <c r="A9" s="156" t="s">
        <v>45</v>
      </c>
      <c r="B9" s="163" t="s">
        <v>110</v>
      </c>
      <c r="C9" s="133">
        <v>133236</v>
      </c>
      <c r="D9" s="97"/>
      <c r="E9" s="213"/>
      <c r="F9" s="92"/>
      <c r="G9" s="213"/>
      <c r="H9" s="92"/>
      <c r="I9" s="213"/>
      <c r="J9" s="150">
        <f t="shared" si="0"/>
        <v>0</v>
      </c>
      <c r="L9" s="113" t="s">
        <v>49</v>
      </c>
      <c r="M9" s="113">
        <f>J67</f>
        <v>165</v>
      </c>
      <c r="N9" s="153"/>
      <c r="O9" s="106"/>
      <c r="P9" s="106"/>
      <c r="Q9" s="48"/>
      <c r="R9" s="48"/>
      <c r="S9" s="48"/>
      <c r="T9" s="48"/>
      <c r="U9" s="48"/>
      <c r="V9" s="48"/>
      <c r="W9" s="48"/>
    </row>
    <row r="10" spans="1:16" ht="20" customHeight="1">
      <c r="A10" s="158"/>
      <c r="B10" s="103"/>
      <c r="C10" s="159"/>
      <c r="D10" s="152"/>
      <c r="E10" s="213"/>
      <c r="F10" s="152"/>
      <c r="G10" s="213"/>
      <c r="H10" s="152"/>
      <c r="I10" s="213"/>
      <c r="J10" s="160">
        <f>SUM(J4:J9)</f>
        <v>0</v>
      </c>
      <c r="L10" s="113" t="s">
        <v>50</v>
      </c>
      <c r="M10" s="113">
        <f>J75</f>
        <v>35</v>
      </c>
      <c r="N10" s="153"/>
      <c r="O10" s="106"/>
      <c r="P10" s="106"/>
    </row>
    <row r="11" spans="1:16" ht="20" customHeight="1">
      <c r="A11" s="161" t="s">
        <v>31</v>
      </c>
      <c r="B11" s="114" t="s">
        <v>8</v>
      </c>
      <c r="C11" s="162"/>
      <c r="D11" s="115" t="s">
        <v>66</v>
      </c>
      <c r="E11" s="357" t="s">
        <v>67</v>
      </c>
      <c r="F11" s="115" t="s">
        <v>68</v>
      </c>
      <c r="G11" s="214" t="s">
        <v>69</v>
      </c>
      <c r="H11" s="115" t="s">
        <v>70</v>
      </c>
      <c r="I11" s="214" t="s">
        <v>46</v>
      </c>
      <c r="J11" s="155" t="s">
        <v>17</v>
      </c>
      <c r="L11" s="113" t="s">
        <v>51</v>
      </c>
      <c r="M11" s="113">
        <f>J91</f>
        <v>0</v>
      </c>
      <c r="N11" s="153"/>
      <c r="O11" s="106"/>
      <c r="P11" s="106"/>
    </row>
    <row r="12" spans="1:16" ht="20" customHeight="1">
      <c r="A12" s="156" t="s">
        <v>33</v>
      </c>
      <c r="B12" s="163" t="s">
        <v>334</v>
      </c>
      <c r="C12" s="164"/>
      <c r="D12" s="189"/>
      <c r="E12" s="214"/>
      <c r="F12" s="115"/>
      <c r="G12" s="214"/>
      <c r="H12" s="115"/>
      <c r="I12" s="214"/>
      <c r="J12" s="155">
        <f aca="true" t="shared" si="1" ref="J12:J17">SUM(D12:I12)</f>
        <v>0</v>
      </c>
      <c r="L12" s="113" t="s">
        <v>52</v>
      </c>
      <c r="M12" s="113">
        <f>J83</f>
        <v>95</v>
      </c>
      <c r="N12" s="166"/>
      <c r="O12" s="123"/>
      <c r="P12" s="106"/>
    </row>
    <row r="13" spans="1:16" ht="20" customHeight="1">
      <c r="A13" s="156" t="s">
        <v>33</v>
      </c>
      <c r="B13" s="163" t="s">
        <v>249</v>
      </c>
      <c r="C13" s="164"/>
      <c r="D13" s="189"/>
      <c r="E13" s="548">
        <f>SB!C31</f>
        <v>0</v>
      </c>
      <c r="F13" s="115"/>
      <c r="G13" s="214"/>
      <c r="H13" s="115"/>
      <c r="I13" s="214"/>
      <c r="J13" s="155">
        <f t="shared" si="1"/>
        <v>0</v>
      </c>
      <c r="L13" s="113" t="s">
        <v>53</v>
      </c>
      <c r="M13" s="165">
        <f>J99</f>
        <v>592.3299999999999</v>
      </c>
      <c r="N13" s="153"/>
      <c r="O13" s="123"/>
      <c r="P13" s="106"/>
    </row>
    <row r="14" spans="1:16" ht="20" customHeight="1">
      <c r="A14" s="156" t="s">
        <v>33</v>
      </c>
      <c r="B14" s="163" t="s">
        <v>250</v>
      </c>
      <c r="C14" s="164"/>
      <c r="D14" s="189"/>
      <c r="E14" s="214"/>
      <c r="F14" s="115"/>
      <c r="G14" s="214"/>
      <c r="H14" s="115"/>
      <c r="I14" s="214"/>
      <c r="J14" s="155">
        <f t="shared" si="1"/>
        <v>0</v>
      </c>
      <c r="L14" s="113" t="s">
        <v>54</v>
      </c>
      <c r="M14" s="113">
        <f>J107</f>
        <v>190</v>
      </c>
      <c r="N14" s="153"/>
      <c r="O14" s="123"/>
      <c r="P14" s="106"/>
    </row>
    <row r="15" spans="1:16" ht="20" customHeight="1">
      <c r="A15" s="156" t="s">
        <v>33</v>
      </c>
      <c r="B15" s="163" t="s">
        <v>251</v>
      </c>
      <c r="C15" s="164"/>
      <c r="D15" s="189"/>
      <c r="E15" s="214"/>
      <c r="F15" s="115"/>
      <c r="G15" s="214"/>
      <c r="H15" s="115"/>
      <c r="I15" s="214"/>
      <c r="J15" s="155">
        <f t="shared" si="1"/>
        <v>0</v>
      </c>
      <c r="L15" s="113" t="s">
        <v>55</v>
      </c>
      <c r="M15" s="113">
        <f>J115</f>
        <v>30</v>
      </c>
      <c r="N15" s="153"/>
      <c r="O15" s="106"/>
      <c r="P15" s="106"/>
    </row>
    <row r="16" spans="1:16" ht="20" customHeight="1">
      <c r="A16" s="156" t="s">
        <v>33</v>
      </c>
      <c r="B16" s="163" t="s">
        <v>252</v>
      </c>
      <c r="C16" s="164"/>
      <c r="D16" s="149" t="str">
        <f>'BB'!C29</f>
        <v>O</v>
      </c>
      <c r="E16" s="213"/>
      <c r="F16" s="149"/>
      <c r="G16" s="213"/>
      <c r="H16" s="149"/>
      <c r="I16" s="213"/>
      <c r="J16" s="155">
        <f t="shared" si="1"/>
        <v>0</v>
      </c>
      <c r="L16" s="113" t="s">
        <v>56</v>
      </c>
      <c r="M16" s="113">
        <f>J123</f>
        <v>175</v>
      </c>
      <c r="N16" s="153"/>
      <c r="O16" s="123"/>
      <c r="P16" s="106"/>
    </row>
    <row r="17" spans="1:16" ht="20" customHeight="1">
      <c r="A17" s="156" t="s">
        <v>33</v>
      </c>
      <c r="B17" s="163" t="s">
        <v>253</v>
      </c>
      <c r="C17" s="164"/>
      <c r="D17" s="149"/>
      <c r="E17" s="213">
        <f>SB!C25</f>
        <v>180</v>
      </c>
      <c r="F17" s="149"/>
      <c r="G17" s="213"/>
      <c r="H17" s="149"/>
      <c r="I17" s="213"/>
      <c r="J17" s="155">
        <f t="shared" si="1"/>
        <v>180</v>
      </c>
      <c r="L17" s="113" t="s">
        <v>37</v>
      </c>
      <c r="M17" s="113">
        <f>J139</f>
        <v>245</v>
      </c>
      <c r="N17" s="153"/>
      <c r="O17" s="125"/>
      <c r="P17" s="106"/>
    </row>
    <row r="18" spans="1:16" ht="20" customHeight="1">
      <c r="A18" s="167"/>
      <c r="B18" s="108"/>
      <c r="C18" s="168"/>
      <c r="D18" s="152"/>
      <c r="E18" s="213"/>
      <c r="F18" s="152"/>
      <c r="G18" s="213"/>
      <c r="H18" s="152"/>
      <c r="I18" s="213"/>
      <c r="J18" s="169">
        <f>SUM(J12:J17)</f>
        <v>180</v>
      </c>
      <c r="L18" s="113" t="s">
        <v>27</v>
      </c>
      <c r="M18" s="113">
        <f>J131</f>
        <v>120</v>
      </c>
      <c r="N18" s="106"/>
      <c r="O18" s="127"/>
      <c r="P18" s="106"/>
    </row>
    <row r="19" spans="1:16" ht="20" customHeight="1">
      <c r="A19" s="161" t="s">
        <v>39</v>
      </c>
      <c r="B19" s="114" t="s">
        <v>8</v>
      </c>
      <c r="C19" s="162"/>
      <c r="D19" s="115" t="s">
        <v>66</v>
      </c>
      <c r="E19" s="214" t="s">
        <v>67</v>
      </c>
      <c r="F19" s="115" t="s">
        <v>68</v>
      </c>
      <c r="G19" s="214" t="s">
        <v>69</v>
      </c>
      <c r="H19" s="115" t="s">
        <v>70</v>
      </c>
      <c r="I19" s="214" t="s">
        <v>46</v>
      </c>
      <c r="J19" s="155" t="s">
        <v>17</v>
      </c>
      <c r="L19" s="170"/>
      <c r="M19" s="106"/>
      <c r="N19" s="106"/>
      <c r="O19" s="127"/>
      <c r="P19" s="106"/>
    </row>
    <row r="20" spans="1:16" ht="20" customHeight="1">
      <c r="A20" s="171" t="s">
        <v>39</v>
      </c>
      <c r="B20" s="163" t="s">
        <v>328</v>
      </c>
      <c r="C20" s="172"/>
      <c r="D20" s="149"/>
      <c r="E20" s="213"/>
      <c r="F20" s="149"/>
      <c r="G20" s="213"/>
      <c r="H20" s="150"/>
      <c r="I20" s="213"/>
      <c r="J20" s="150">
        <f aca="true" t="shared" si="2" ref="J20:J25">SUM(D20:I20)</f>
        <v>0</v>
      </c>
      <c r="L20" s="170"/>
      <c r="M20" s="106"/>
      <c r="N20" s="106"/>
      <c r="O20" s="127"/>
      <c r="P20" s="106"/>
    </row>
    <row r="21" spans="1:16" ht="20" customHeight="1">
      <c r="A21" s="171" t="s">
        <v>39</v>
      </c>
      <c r="B21" s="163" t="s">
        <v>245</v>
      </c>
      <c r="C21" s="172"/>
      <c r="D21" s="149"/>
      <c r="E21" s="213"/>
      <c r="F21" s="149"/>
      <c r="G21" s="213">
        <f>TD!C29</f>
        <v>65</v>
      </c>
      <c r="H21" s="150"/>
      <c r="I21" s="213"/>
      <c r="J21" s="150">
        <f t="shared" si="2"/>
        <v>65</v>
      </c>
      <c r="L21" s="170"/>
      <c r="M21" s="106"/>
      <c r="N21" s="106"/>
      <c r="O21" s="127"/>
      <c r="P21" s="106"/>
    </row>
    <row r="22" spans="1:16" ht="20" customHeight="1">
      <c r="A22" s="171" t="s">
        <v>39</v>
      </c>
      <c r="B22" s="163" t="s">
        <v>246</v>
      </c>
      <c r="C22" s="172"/>
      <c r="D22" s="149"/>
      <c r="E22" s="213"/>
      <c r="F22" s="149"/>
      <c r="G22" s="213"/>
      <c r="H22" s="150"/>
      <c r="I22" s="213"/>
      <c r="J22" s="150">
        <f t="shared" si="2"/>
        <v>0</v>
      </c>
      <c r="L22" s="170"/>
      <c r="M22" s="106"/>
      <c r="N22" s="106"/>
      <c r="O22" s="127"/>
      <c r="P22" s="106"/>
    </row>
    <row r="23" spans="1:16" ht="20" customHeight="1">
      <c r="A23" s="539" t="s">
        <v>39</v>
      </c>
      <c r="B23" s="540" t="s">
        <v>247</v>
      </c>
      <c r="C23" s="552"/>
      <c r="D23" s="542"/>
      <c r="E23" s="542"/>
      <c r="F23" s="542"/>
      <c r="G23" s="542"/>
      <c r="H23" s="553">
        <f>SW!C29</f>
        <v>25</v>
      </c>
      <c r="I23" s="542">
        <f>TR!C24</f>
        <v>60</v>
      </c>
      <c r="J23" s="553">
        <f t="shared" si="2"/>
        <v>85</v>
      </c>
      <c r="L23" s="170"/>
      <c r="M23" s="106"/>
      <c r="N23" s="106"/>
      <c r="O23" s="127"/>
      <c r="P23" s="106"/>
    </row>
    <row r="24" spans="1:16" ht="20" customHeight="1">
      <c r="A24" s="171" t="s">
        <v>39</v>
      </c>
      <c r="B24" s="163"/>
      <c r="C24" s="172"/>
      <c r="D24" s="149"/>
      <c r="E24" s="213"/>
      <c r="F24" s="149"/>
      <c r="G24" s="213"/>
      <c r="H24" s="150"/>
      <c r="I24" s="213"/>
      <c r="J24" s="150">
        <f t="shared" si="2"/>
        <v>0</v>
      </c>
      <c r="L24" s="170"/>
      <c r="M24" s="106"/>
      <c r="N24" s="106"/>
      <c r="O24" s="106"/>
      <c r="P24" s="106"/>
    </row>
    <row r="25" spans="1:16" ht="20" customHeight="1">
      <c r="A25" s="171" t="s">
        <v>39</v>
      </c>
      <c r="B25" s="163" t="s">
        <v>248</v>
      </c>
      <c r="C25" s="173"/>
      <c r="D25" s="149"/>
      <c r="E25" s="213"/>
      <c r="F25" s="149"/>
      <c r="G25" s="213"/>
      <c r="H25" s="149"/>
      <c r="I25" s="213"/>
      <c r="J25" s="150">
        <f t="shared" si="2"/>
        <v>0</v>
      </c>
      <c r="L25" s="170"/>
      <c r="M25" s="106"/>
      <c r="N25" s="106"/>
      <c r="O25" s="128"/>
      <c r="P25" s="106"/>
    </row>
    <row r="26" spans="1:16" ht="20" customHeight="1">
      <c r="A26" s="167"/>
      <c r="B26" s="108"/>
      <c r="C26" s="168"/>
      <c r="D26" s="152"/>
      <c r="E26" s="213"/>
      <c r="F26" s="152"/>
      <c r="G26" s="213"/>
      <c r="H26" s="152"/>
      <c r="I26" s="213"/>
      <c r="J26" s="169">
        <f>SUM(J20:J25)</f>
        <v>150</v>
      </c>
      <c r="L26" s="170"/>
      <c r="M26" s="106"/>
      <c r="N26" s="106"/>
      <c r="O26" s="123"/>
      <c r="P26" s="106"/>
    </row>
    <row r="27" spans="1:16" ht="20" customHeight="1">
      <c r="A27" s="161" t="s">
        <v>36</v>
      </c>
      <c r="B27" s="114" t="s">
        <v>8</v>
      </c>
      <c r="C27" s="162"/>
      <c r="D27" s="115" t="s">
        <v>66</v>
      </c>
      <c r="E27" s="214" t="s">
        <v>67</v>
      </c>
      <c r="F27" s="115" t="s">
        <v>68</v>
      </c>
      <c r="G27" s="214" t="s">
        <v>69</v>
      </c>
      <c r="H27" s="115" t="s">
        <v>70</v>
      </c>
      <c r="I27" s="214" t="s">
        <v>46</v>
      </c>
      <c r="J27" s="155" t="s">
        <v>17</v>
      </c>
      <c r="L27" s="170"/>
      <c r="M27" s="106"/>
      <c r="N27" s="106"/>
      <c r="O27" s="123"/>
      <c r="P27" s="106"/>
    </row>
    <row r="28" spans="1:16" ht="20" customHeight="1">
      <c r="A28" s="156" t="s">
        <v>36</v>
      </c>
      <c r="B28" s="163" t="s">
        <v>240</v>
      </c>
      <c r="C28" s="164"/>
      <c r="D28" s="149"/>
      <c r="E28" s="213"/>
      <c r="F28" s="149"/>
      <c r="G28" s="213"/>
      <c r="H28" s="149"/>
      <c r="I28" s="213"/>
      <c r="J28" s="150">
        <f aca="true" t="shared" si="3" ref="J28:J33">SUM(D28:I28)</f>
        <v>0</v>
      </c>
      <c r="L28" s="170"/>
      <c r="M28" s="106"/>
      <c r="N28" s="106"/>
      <c r="O28" s="127"/>
      <c r="P28" s="106"/>
    </row>
    <row r="29" spans="1:16" ht="20" customHeight="1">
      <c r="A29" s="156" t="s">
        <v>36</v>
      </c>
      <c r="B29" s="163" t="s">
        <v>241</v>
      </c>
      <c r="C29" s="164"/>
      <c r="D29" s="149"/>
      <c r="E29" s="213"/>
      <c r="F29" s="149"/>
      <c r="G29" s="213"/>
      <c r="H29" s="149"/>
      <c r="I29" s="213"/>
      <c r="J29" s="150">
        <f t="shared" si="3"/>
        <v>0</v>
      </c>
      <c r="L29" s="170"/>
      <c r="M29" s="106"/>
      <c r="N29" s="106"/>
      <c r="O29" s="127"/>
      <c r="P29" s="106"/>
    </row>
    <row r="30" spans="1:16" ht="20" customHeight="1">
      <c r="A30" s="156" t="s">
        <v>36</v>
      </c>
      <c r="B30" s="163" t="s">
        <v>242</v>
      </c>
      <c r="C30" s="164"/>
      <c r="D30" s="149"/>
      <c r="E30" s="213"/>
      <c r="F30" s="149"/>
      <c r="G30" s="213"/>
      <c r="H30" s="150"/>
      <c r="I30" s="213"/>
      <c r="J30" s="150">
        <f t="shared" si="3"/>
        <v>0</v>
      </c>
      <c r="L30" s="170"/>
      <c r="M30" s="106"/>
      <c r="N30" s="106"/>
      <c r="O30" s="127"/>
      <c r="P30" s="106"/>
    </row>
    <row r="31" spans="1:16" ht="20" customHeight="1">
      <c r="A31" s="156" t="s">
        <v>36</v>
      </c>
      <c r="B31" s="163" t="s">
        <v>243</v>
      </c>
      <c r="C31" s="164"/>
      <c r="D31" s="149"/>
      <c r="E31" s="213"/>
      <c r="F31" s="149">
        <f>'BR'!C30</f>
        <v>30</v>
      </c>
      <c r="G31" s="213"/>
      <c r="H31" s="150"/>
      <c r="I31" s="213"/>
      <c r="J31" s="150">
        <f t="shared" si="3"/>
        <v>30</v>
      </c>
      <c r="L31" s="170"/>
      <c r="M31" s="106"/>
      <c r="N31" s="106"/>
      <c r="O31" s="72"/>
      <c r="P31" s="106"/>
    </row>
    <row r="32" spans="1:16" ht="20" customHeight="1">
      <c r="A32" s="156" t="s">
        <v>36</v>
      </c>
      <c r="B32" s="163" t="s">
        <v>244</v>
      </c>
      <c r="C32" s="164"/>
      <c r="D32" s="149"/>
      <c r="E32" s="213"/>
      <c r="F32" s="149"/>
      <c r="G32" s="213"/>
      <c r="H32" s="150"/>
      <c r="I32" s="213"/>
      <c r="J32" s="150">
        <f t="shared" si="3"/>
        <v>0</v>
      </c>
      <c r="L32" s="170"/>
      <c r="M32" s="106"/>
      <c r="N32" s="106"/>
      <c r="O32" s="127"/>
      <c r="P32" s="106"/>
    </row>
    <row r="33" spans="1:16" ht="20" customHeight="1">
      <c r="A33" s="174" t="s">
        <v>36</v>
      </c>
      <c r="B33" s="163" t="s">
        <v>254</v>
      </c>
      <c r="C33" s="164"/>
      <c r="D33" s="149"/>
      <c r="E33" s="213"/>
      <c r="F33" s="149"/>
      <c r="G33" s="213"/>
      <c r="H33" s="149"/>
      <c r="I33" s="213"/>
      <c r="J33" s="150">
        <f t="shared" si="3"/>
        <v>0</v>
      </c>
      <c r="L33" s="170"/>
      <c r="M33" s="106"/>
      <c r="N33" s="106"/>
      <c r="O33" s="123"/>
      <c r="P33" s="106"/>
    </row>
    <row r="34" spans="1:16" ht="20" customHeight="1">
      <c r="A34" s="167"/>
      <c r="B34" s="108"/>
      <c r="C34" s="168"/>
      <c r="D34" s="152"/>
      <c r="E34" s="213"/>
      <c r="F34" s="152"/>
      <c r="G34" s="213"/>
      <c r="H34" s="152"/>
      <c r="I34" s="213"/>
      <c r="J34" s="160">
        <f>SUM(J28:J33)</f>
        <v>30</v>
      </c>
      <c r="L34" s="170"/>
      <c r="M34" s="106"/>
      <c r="N34" s="106"/>
      <c r="O34" s="123"/>
      <c r="P34" s="106"/>
    </row>
    <row r="35" spans="1:16" ht="20" customHeight="1">
      <c r="A35" s="161" t="s">
        <v>71</v>
      </c>
      <c r="B35" s="114" t="s">
        <v>8</v>
      </c>
      <c r="C35" s="162"/>
      <c r="D35" s="115" t="s">
        <v>66</v>
      </c>
      <c r="E35" s="214" t="s">
        <v>67</v>
      </c>
      <c r="F35" s="115" t="s">
        <v>68</v>
      </c>
      <c r="G35" s="214" t="s">
        <v>69</v>
      </c>
      <c r="H35" s="115" t="s">
        <v>70</v>
      </c>
      <c r="I35" s="214" t="s">
        <v>46</v>
      </c>
      <c r="J35" s="155" t="s">
        <v>17</v>
      </c>
      <c r="L35" s="170"/>
      <c r="M35" s="106"/>
      <c r="N35" s="106"/>
      <c r="O35" s="123"/>
      <c r="P35" s="106"/>
    </row>
    <row r="36" spans="1:16" ht="20" customHeight="1">
      <c r="A36" s="175" t="s">
        <v>48</v>
      </c>
      <c r="B36" s="163" t="s">
        <v>234</v>
      </c>
      <c r="C36" s="157"/>
      <c r="D36" s="115"/>
      <c r="E36" s="214"/>
      <c r="F36" s="189"/>
      <c r="G36" s="214"/>
      <c r="H36" s="115"/>
      <c r="I36" s="214"/>
      <c r="J36" s="155">
        <f aca="true" t="shared" si="4" ref="J36:J41">SUM(D36:I36)</f>
        <v>0</v>
      </c>
      <c r="L36" s="170"/>
      <c r="M36" s="106"/>
      <c r="N36" s="106"/>
      <c r="O36" s="123"/>
      <c r="P36" s="106"/>
    </row>
    <row r="37" spans="1:16" ht="20" customHeight="1">
      <c r="A37" s="175" t="s">
        <v>48</v>
      </c>
      <c r="B37" s="163" t="s">
        <v>235</v>
      </c>
      <c r="C37" s="157"/>
      <c r="D37" s="115"/>
      <c r="E37" s="214"/>
      <c r="F37" s="189"/>
      <c r="G37" s="214"/>
      <c r="H37" s="115"/>
      <c r="I37" s="214"/>
      <c r="J37" s="155">
        <f t="shared" si="4"/>
        <v>0</v>
      </c>
      <c r="L37" s="170"/>
      <c r="M37" s="106"/>
      <c r="N37" s="106"/>
      <c r="O37" s="123"/>
      <c r="P37" s="106"/>
    </row>
    <row r="38" spans="1:16" ht="20" customHeight="1">
      <c r="A38" s="176" t="s">
        <v>48</v>
      </c>
      <c r="B38" s="163" t="s">
        <v>236</v>
      </c>
      <c r="C38" s="177"/>
      <c r="D38" s="115"/>
      <c r="E38" s="214"/>
      <c r="F38" s="189"/>
      <c r="G38" s="214"/>
      <c r="H38" s="115"/>
      <c r="I38" s="214"/>
      <c r="J38" s="155">
        <f t="shared" si="4"/>
        <v>0</v>
      </c>
      <c r="L38" s="170"/>
      <c r="M38" s="106"/>
      <c r="N38" s="106"/>
      <c r="O38" s="123"/>
      <c r="P38" s="106"/>
    </row>
    <row r="39" spans="1:16" ht="20" customHeight="1">
      <c r="A39" s="175" t="s">
        <v>48</v>
      </c>
      <c r="B39" s="163" t="s">
        <v>237</v>
      </c>
      <c r="C39" s="157"/>
      <c r="D39" s="115"/>
      <c r="E39" s="214"/>
      <c r="F39" s="189"/>
      <c r="G39" s="214"/>
      <c r="H39" s="115"/>
      <c r="I39" s="214"/>
      <c r="J39" s="155">
        <f t="shared" si="4"/>
        <v>0</v>
      </c>
      <c r="L39" s="170"/>
      <c r="M39" s="106"/>
      <c r="N39" s="106"/>
      <c r="O39" s="127"/>
      <c r="P39" s="106"/>
    </row>
    <row r="40" spans="1:16" ht="20" customHeight="1">
      <c r="A40" s="175" t="s">
        <v>48</v>
      </c>
      <c r="B40" s="163" t="s">
        <v>335</v>
      </c>
      <c r="C40" s="157"/>
      <c r="D40" s="149"/>
      <c r="E40" s="213"/>
      <c r="F40" s="149"/>
      <c r="G40" s="213"/>
      <c r="H40" s="149"/>
      <c r="I40" s="213"/>
      <c r="J40" s="155">
        <f t="shared" si="4"/>
        <v>0</v>
      </c>
      <c r="L40" s="170"/>
      <c r="M40" s="106"/>
      <c r="N40" s="106"/>
      <c r="O40" s="72"/>
      <c r="P40" s="106"/>
    </row>
    <row r="41" spans="1:16" ht="20" customHeight="1">
      <c r="A41" s="175" t="s">
        <v>48</v>
      </c>
      <c r="B41" s="163" t="s">
        <v>239</v>
      </c>
      <c r="C41" s="157"/>
      <c r="D41" s="149"/>
      <c r="E41" s="213"/>
      <c r="F41" s="149"/>
      <c r="G41" s="213"/>
      <c r="H41" s="149"/>
      <c r="I41" s="213"/>
      <c r="J41" s="155">
        <f t="shared" si="4"/>
        <v>0</v>
      </c>
      <c r="L41" s="170"/>
      <c r="M41" s="106"/>
      <c r="N41" s="106"/>
      <c r="O41" s="128"/>
      <c r="P41" s="106"/>
    </row>
    <row r="42" spans="1:16" ht="20" customHeight="1">
      <c r="A42" s="268"/>
      <c r="B42" s="269"/>
      <c r="C42" s="270"/>
      <c r="D42" s="271"/>
      <c r="E42" s="271"/>
      <c r="F42" s="271"/>
      <c r="G42" s="271"/>
      <c r="H42" s="271"/>
      <c r="I42" s="271"/>
      <c r="J42" s="272">
        <f>SUM(J36:J41)</f>
        <v>0</v>
      </c>
      <c r="L42" s="170"/>
      <c r="M42" s="106"/>
      <c r="N42" s="106"/>
      <c r="O42" s="128"/>
      <c r="P42" s="106"/>
    </row>
    <row r="43" spans="1:16" ht="20" customHeight="1">
      <c r="A43" s="273" t="s">
        <v>102</v>
      </c>
      <c r="B43" s="163"/>
      <c r="C43" s="157"/>
      <c r="D43" s="149"/>
      <c r="E43" s="213"/>
      <c r="F43" s="149"/>
      <c r="G43" s="213"/>
      <c r="H43" s="149"/>
      <c r="I43" s="213"/>
      <c r="J43" s="155">
        <f>SUM(D43:I43)</f>
        <v>0</v>
      </c>
      <c r="L43" s="170"/>
      <c r="M43" s="106"/>
      <c r="N43" s="106"/>
      <c r="O43" s="128"/>
      <c r="P43" s="106"/>
    </row>
    <row r="44" spans="1:16" ht="20" customHeight="1">
      <c r="A44" s="175" t="s">
        <v>102</v>
      </c>
      <c r="B44" s="163" t="s">
        <v>229</v>
      </c>
      <c r="C44" s="157"/>
      <c r="D44" s="149"/>
      <c r="E44" s="213"/>
      <c r="F44" s="149"/>
      <c r="G44" s="213"/>
      <c r="H44" s="149"/>
      <c r="I44" s="213"/>
      <c r="J44" s="155">
        <f aca="true" t="shared" si="5" ref="J44:J50">SUM(D44:I44)</f>
        <v>0</v>
      </c>
      <c r="L44" s="170"/>
      <c r="M44" s="106"/>
      <c r="N44" s="106"/>
      <c r="O44" s="128"/>
      <c r="P44" s="106"/>
    </row>
    <row r="45" spans="1:16" ht="20" customHeight="1">
      <c r="A45" s="175" t="s">
        <v>102</v>
      </c>
      <c r="B45" s="163" t="s">
        <v>230</v>
      </c>
      <c r="C45" s="157"/>
      <c r="D45" s="149"/>
      <c r="E45" s="213"/>
      <c r="F45" s="149"/>
      <c r="G45" s="213"/>
      <c r="H45" s="149"/>
      <c r="I45" s="213"/>
      <c r="J45" s="155">
        <f t="shared" si="5"/>
        <v>0</v>
      </c>
      <c r="L45" s="170"/>
      <c r="M45" s="106"/>
      <c r="N45" s="106"/>
      <c r="O45" s="128"/>
      <c r="P45" s="106"/>
    </row>
    <row r="46" spans="1:16" ht="20" customHeight="1">
      <c r="A46" s="175" t="s">
        <v>102</v>
      </c>
      <c r="B46" s="163" t="s">
        <v>231</v>
      </c>
      <c r="C46" s="157"/>
      <c r="D46" s="149"/>
      <c r="E46" s="213"/>
      <c r="F46" s="149"/>
      <c r="G46" s="213"/>
      <c r="H46" s="149"/>
      <c r="I46" s="213"/>
      <c r="J46" s="155">
        <f t="shared" si="5"/>
        <v>0</v>
      </c>
      <c r="L46" s="170"/>
      <c r="M46" s="106"/>
      <c r="N46" s="106"/>
      <c r="O46" s="128"/>
      <c r="P46" s="106"/>
    </row>
    <row r="47" spans="1:16" ht="20" customHeight="1">
      <c r="A47" s="175" t="s">
        <v>102</v>
      </c>
      <c r="B47" s="163" t="s">
        <v>232</v>
      </c>
      <c r="C47" s="157"/>
      <c r="D47" s="149"/>
      <c r="E47" s="213"/>
      <c r="F47" s="149"/>
      <c r="G47" s="213"/>
      <c r="H47" s="149"/>
      <c r="I47" s="213"/>
      <c r="J47" s="155">
        <f t="shared" si="5"/>
        <v>0</v>
      </c>
      <c r="L47" s="170"/>
      <c r="M47" s="106"/>
      <c r="N47" s="106"/>
      <c r="O47" s="128"/>
      <c r="P47" s="106"/>
    </row>
    <row r="48" spans="1:16" ht="20" customHeight="1">
      <c r="A48" s="175" t="s">
        <v>102</v>
      </c>
      <c r="B48" s="163" t="s">
        <v>233</v>
      </c>
      <c r="C48" s="157"/>
      <c r="D48" s="149"/>
      <c r="E48" s="213"/>
      <c r="F48" s="149">
        <f>'BR'!C25</f>
        <v>140</v>
      </c>
      <c r="G48" s="213"/>
      <c r="H48" s="149"/>
      <c r="I48" s="213"/>
      <c r="J48" s="155">
        <f t="shared" si="5"/>
        <v>140</v>
      </c>
      <c r="L48" s="170"/>
      <c r="M48" s="106"/>
      <c r="N48" s="106"/>
      <c r="O48" s="128"/>
      <c r="P48" s="106"/>
    </row>
    <row r="49" spans="1:16" ht="20" customHeight="1">
      <c r="A49" s="175" t="s">
        <v>102</v>
      </c>
      <c r="B49" s="163"/>
      <c r="C49" s="157"/>
      <c r="D49" s="149"/>
      <c r="E49" s="213"/>
      <c r="F49" s="149"/>
      <c r="G49" s="213"/>
      <c r="H49" s="149"/>
      <c r="I49" s="213"/>
      <c r="J49" s="155">
        <f t="shared" si="5"/>
        <v>0</v>
      </c>
      <c r="L49" s="170"/>
      <c r="M49" s="106"/>
      <c r="N49" s="106"/>
      <c r="O49" s="128"/>
      <c r="P49" s="106"/>
    </row>
    <row r="50" spans="1:16" ht="20" customHeight="1">
      <c r="A50" s="175" t="s">
        <v>102</v>
      </c>
      <c r="B50" s="163"/>
      <c r="C50" s="157"/>
      <c r="D50" s="149"/>
      <c r="E50" s="213"/>
      <c r="F50" s="149"/>
      <c r="G50" s="213"/>
      <c r="H50" s="149"/>
      <c r="I50" s="213"/>
      <c r="J50" s="155">
        <f t="shared" si="5"/>
        <v>0</v>
      </c>
      <c r="L50" s="170"/>
      <c r="M50" s="106"/>
      <c r="N50" s="106"/>
      <c r="O50" s="128"/>
      <c r="P50" s="106"/>
    </row>
    <row r="51" spans="1:16" ht="20" customHeight="1">
      <c r="A51" s="167"/>
      <c r="B51" s="108"/>
      <c r="C51" s="168"/>
      <c r="D51" s="152"/>
      <c r="E51" s="213"/>
      <c r="F51" s="152"/>
      <c r="G51" s="213"/>
      <c r="H51" s="152"/>
      <c r="I51" s="213"/>
      <c r="J51" s="169">
        <f>SUM(J43:J50)</f>
        <v>140</v>
      </c>
      <c r="L51" s="170"/>
      <c r="M51" s="106"/>
      <c r="N51" s="106"/>
      <c r="O51" s="128"/>
      <c r="P51" s="106"/>
    </row>
    <row r="52" spans="1:16" ht="20" customHeight="1">
      <c r="A52" s="161" t="s">
        <v>34</v>
      </c>
      <c r="B52" s="114" t="s">
        <v>8</v>
      </c>
      <c r="C52" s="162"/>
      <c r="D52" s="115" t="s">
        <v>66</v>
      </c>
      <c r="E52" s="214" t="s">
        <v>67</v>
      </c>
      <c r="F52" s="115" t="s">
        <v>68</v>
      </c>
      <c r="G52" s="214" t="s">
        <v>69</v>
      </c>
      <c r="H52" s="115" t="s">
        <v>70</v>
      </c>
      <c r="I52" s="214" t="s">
        <v>46</v>
      </c>
      <c r="J52" s="155" t="s">
        <v>17</v>
      </c>
      <c r="L52" s="170"/>
      <c r="M52" s="106"/>
      <c r="N52" s="106"/>
      <c r="O52" s="128"/>
      <c r="P52" s="106"/>
    </row>
    <row r="53" spans="1:16" ht="20" customHeight="1">
      <c r="A53" s="174" t="s">
        <v>34</v>
      </c>
      <c r="B53" s="163" t="s">
        <v>72</v>
      </c>
      <c r="C53" s="178"/>
      <c r="D53" s="149"/>
      <c r="E53" s="213"/>
      <c r="F53" s="149"/>
      <c r="G53" s="213"/>
      <c r="H53" s="149">
        <f>SW!C31</f>
        <v>50</v>
      </c>
      <c r="I53" s="213"/>
      <c r="J53" s="150">
        <f aca="true" t="shared" si="6" ref="J53:J58">SUM(D53:I53)</f>
        <v>50</v>
      </c>
      <c r="L53" s="170"/>
      <c r="M53" s="106"/>
      <c r="N53" s="106"/>
      <c r="O53" s="128"/>
      <c r="P53" s="106"/>
    </row>
    <row r="54" spans="1:16" ht="20" customHeight="1">
      <c r="A54" s="156" t="s">
        <v>34</v>
      </c>
      <c r="B54" s="163" t="s">
        <v>224</v>
      </c>
      <c r="C54" s="164"/>
      <c r="D54" s="149"/>
      <c r="E54" s="213"/>
      <c r="F54" s="149"/>
      <c r="G54" s="213"/>
      <c r="H54" s="149"/>
      <c r="I54" s="213"/>
      <c r="J54" s="150">
        <f t="shared" si="6"/>
        <v>0</v>
      </c>
      <c r="L54" s="170"/>
      <c r="M54" s="106"/>
      <c r="N54" s="106"/>
      <c r="O54" s="128"/>
      <c r="P54" s="106"/>
    </row>
    <row r="55" spans="1:16" ht="20" customHeight="1">
      <c r="A55" s="156" t="s">
        <v>34</v>
      </c>
      <c r="B55" s="163" t="s">
        <v>225</v>
      </c>
      <c r="C55" s="164"/>
      <c r="D55" s="149"/>
      <c r="E55" s="547">
        <f>SB!C28</f>
        <v>112</v>
      </c>
      <c r="F55" s="149"/>
      <c r="G55" s="213"/>
      <c r="H55" s="150"/>
      <c r="I55" s="213"/>
      <c r="J55" s="150">
        <f t="shared" si="6"/>
        <v>112</v>
      </c>
      <c r="L55" s="170"/>
      <c r="M55" s="106"/>
      <c r="N55" s="106"/>
      <c r="O55" s="72"/>
      <c r="P55" s="106"/>
    </row>
    <row r="56" spans="1:16" ht="20" customHeight="1">
      <c r="A56" s="156" t="s">
        <v>34</v>
      </c>
      <c r="B56" s="163" t="s">
        <v>226</v>
      </c>
      <c r="C56" s="164"/>
      <c r="D56" s="149"/>
      <c r="E56" s="213"/>
      <c r="F56" s="149"/>
      <c r="G56" s="213"/>
      <c r="H56" s="150"/>
      <c r="I56" s="213"/>
      <c r="J56" s="150">
        <f t="shared" si="6"/>
        <v>0</v>
      </c>
      <c r="L56" s="170"/>
      <c r="M56" s="106"/>
      <c r="N56" s="106"/>
      <c r="O56" s="72"/>
      <c r="P56" s="106"/>
    </row>
    <row r="57" spans="1:16" ht="20" customHeight="1">
      <c r="A57" s="156" t="s">
        <v>34</v>
      </c>
      <c r="B57" s="163" t="s">
        <v>227</v>
      </c>
      <c r="C57" s="164"/>
      <c r="D57" s="149"/>
      <c r="E57" s="213"/>
      <c r="F57" s="149"/>
      <c r="G57" s="213"/>
      <c r="H57" s="150"/>
      <c r="I57" s="213"/>
      <c r="J57" s="150">
        <f t="shared" si="6"/>
        <v>0</v>
      </c>
      <c r="L57" s="170"/>
      <c r="M57" s="106"/>
      <c r="N57" s="106"/>
      <c r="O57" s="72"/>
      <c r="P57" s="106"/>
    </row>
    <row r="58" spans="1:16" ht="20" customHeight="1">
      <c r="A58" s="156" t="s">
        <v>34</v>
      </c>
      <c r="B58" s="163" t="s">
        <v>228</v>
      </c>
      <c r="C58" s="179"/>
      <c r="D58" s="149"/>
      <c r="E58" s="213">
        <f>SB!C27</f>
        <v>60</v>
      </c>
      <c r="F58" s="149"/>
      <c r="G58" s="213"/>
      <c r="H58" s="149"/>
      <c r="I58" s="213"/>
      <c r="J58" s="150">
        <f t="shared" si="6"/>
        <v>60</v>
      </c>
      <c r="L58" s="170"/>
      <c r="M58" s="106"/>
      <c r="N58" s="106"/>
      <c r="O58" s="72"/>
      <c r="P58" s="106"/>
    </row>
    <row r="59" spans="1:16" ht="20" customHeight="1">
      <c r="A59" s="167"/>
      <c r="B59" s="108"/>
      <c r="C59" s="168"/>
      <c r="D59" s="152"/>
      <c r="E59" s="213"/>
      <c r="F59" s="152"/>
      <c r="G59" s="213"/>
      <c r="H59" s="152"/>
      <c r="I59" s="213"/>
      <c r="J59" s="169">
        <f>SUM(J53:J58)</f>
        <v>222</v>
      </c>
      <c r="L59" s="170"/>
      <c r="M59" s="106"/>
      <c r="N59" s="106"/>
      <c r="O59" s="72"/>
      <c r="P59" s="106"/>
    </row>
    <row r="60" spans="1:16" ht="20" customHeight="1">
      <c r="A60" s="161" t="s">
        <v>28</v>
      </c>
      <c r="B60" s="114" t="s">
        <v>8</v>
      </c>
      <c r="C60" s="162"/>
      <c r="D60" s="115" t="s">
        <v>66</v>
      </c>
      <c r="E60" s="214" t="s">
        <v>67</v>
      </c>
      <c r="F60" s="115" t="s">
        <v>68</v>
      </c>
      <c r="G60" s="214" t="s">
        <v>69</v>
      </c>
      <c r="H60" s="115" t="s">
        <v>70</v>
      </c>
      <c r="I60" s="214" t="s">
        <v>46</v>
      </c>
      <c r="J60" s="155" t="s">
        <v>17</v>
      </c>
      <c r="L60" s="170"/>
      <c r="M60" s="106"/>
      <c r="N60" s="106"/>
      <c r="O60" s="72"/>
      <c r="P60" s="106"/>
    </row>
    <row r="61" spans="1:16" ht="20" customHeight="1">
      <c r="A61" s="180" t="s">
        <v>49</v>
      </c>
      <c r="B61" s="163" t="s">
        <v>325</v>
      </c>
      <c r="C61" s="181"/>
      <c r="D61" s="149">
        <f>'BB'!C30</f>
        <v>0</v>
      </c>
      <c r="E61" s="213"/>
      <c r="F61" s="149"/>
      <c r="G61" s="213"/>
      <c r="H61" s="149"/>
      <c r="I61" s="213"/>
      <c r="J61" s="150">
        <f aca="true" t="shared" si="7" ref="J61:J66">SUM(D61:I61)</f>
        <v>0</v>
      </c>
      <c r="L61" s="170"/>
      <c r="M61" s="106"/>
      <c r="N61" s="106"/>
      <c r="O61" s="72"/>
      <c r="P61" s="106"/>
    </row>
    <row r="62" spans="1:16" ht="20" customHeight="1">
      <c r="A62" s="180" t="s">
        <v>49</v>
      </c>
      <c r="B62" s="163" t="s">
        <v>219</v>
      </c>
      <c r="C62" s="181"/>
      <c r="D62" s="149"/>
      <c r="E62" s="213"/>
      <c r="F62" s="149"/>
      <c r="G62" s="213"/>
      <c r="H62" s="149"/>
      <c r="I62" s="213"/>
      <c r="J62" s="150">
        <f t="shared" si="7"/>
        <v>0</v>
      </c>
      <c r="L62" s="170"/>
      <c r="M62" s="106"/>
      <c r="N62" s="106"/>
      <c r="O62" s="128"/>
      <c r="P62" s="106"/>
    </row>
    <row r="63" spans="1:16" ht="20" customHeight="1">
      <c r="A63" s="180" t="s">
        <v>49</v>
      </c>
      <c r="B63" s="163" t="s">
        <v>220</v>
      </c>
      <c r="C63" s="181"/>
      <c r="D63" s="149"/>
      <c r="E63" s="213">
        <f>SB!C26</f>
        <v>80</v>
      </c>
      <c r="F63" s="149"/>
      <c r="G63" s="213"/>
      <c r="H63" s="150"/>
      <c r="I63" s="213"/>
      <c r="J63" s="150">
        <f t="shared" si="7"/>
        <v>80</v>
      </c>
      <c r="L63" s="170"/>
      <c r="M63" s="106"/>
      <c r="N63" s="106"/>
      <c r="O63" s="128"/>
      <c r="P63" s="106"/>
    </row>
    <row r="64" spans="1:16" ht="20" customHeight="1">
      <c r="A64" s="180" t="s">
        <v>49</v>
      </c>
      <c r="B64" s="163" t="s">
        <v>221</v>
      </c>
      <c r="C64" s="181"/>
      <c r="D64" s="149"/>
      <c r="E64" s="213"/>
      <c r="F64" s="149"/>
      <c r="G64" s="213"/>
      <c r="H64" s="150"/>
      <c r="I64" s="213"/>
      <c r="J64" s="150">
        <f t="shared" si="7"/>
        <v>0</v>
      </c>
      <c r="L64" s="170"/>
      <c r="M64" s="106"/>
      <c r="N64" s="106"/>
      <c r="O64" s="127"/>
      <c r="P64" s="106"/>
    </row>
    <row r="65" spans="1:16" ht="20" customHeight="1">
      <c r="A65" s="180" t="s">
        <v>49</v>
      </c>
      <c r="B65" s="163" t="s">
        <v>222</v>
      </c>
      <c r="C65" s="182"/>
      <c r="D65" s="149"/>
      <c r="E65" s="213"/>
      <c r="F65" s="149">
        <f>'BR'!C29</f>
        <v>85</v>
      </c>
      <c r="G65" s="213"/>
      <c r="H65" s="150"/>
      <c r="I65" s="213"/>
      <c r="J65" s="150">
        <f t="shared" si="7"/>
        <v>85</v>
      </c>
      <c r="L65" s="170"/>
      <c r="M65" s="106"/>
      <c r="N65" s="106"/>
      <c r="O65" s="127"/>
      <c r="P65" s="106"/>
    </row>
    <row r="66" spans="1:16" ht="20" customHeight="1">
      <c r="A66" s="180" t="s">
        <v>49</v>
      </c>
      <c r="B66" s="163" t="s">
        <v>223</v>
      </c>
      <c r="C66" s="181">
        <f>'BB'!C28</f>
        <v>5</v>
      </c>
      <c r="D66" s="149"/>
      <c r="E66" s="213"/>
      <c r="F66" s="149"/>
      <c r="G66" s="213"/>
      <c r="H66" s="149"/>
      <c r="I66" s="213"/>
      <c r="J66" s="150">
        <f t="shared" si="7"/>
        <v>0</v>
      </c>
      <c r="L66" s="170"/>
      <c r="M66" s="106"/>
      <c r="N66" s="106"/>
      <c r="O66" s="123"/>
      <c r="P66" s="106"/>
    </row>
    <row r="67" spans="1:16" ht="20" customHeight="1">
      <c r="A67" s="167"/>
      <c r="B67" s="108"/>
      <c r="C67" s="168"/>
      <c r="D67" s="152"/>
      <c r="E67" s="213"/>
      <c r="F67" s="152"/>
      <c r="G67" s="213"/>
      <c r="H67" s="152"/>
      <c r="I67" s="213"/>
      <c r="J67" s="169">
        <f>SUM(J61:J66)</f>
        <v>165</v>
      </c>
      <c r="L67" s="170"/>
      <c r="M67" s="106"/>
      <c r="N67" s="106"/>
      <c r="O67" s="123"/>
      <c r="P67" s="106"/>
    </row>
    <row r="68" spans="1:16" ht="20" customHeight="1">
      <c r="A68" s="161" t="s">
        <v>30</v>
      </c>
      <c r="B68" s="114" t="s">
        <v>8</v>
      </c>
      <c r="C68" s="162"/>
      <c r="D68" s="115" t="s">
        <v>66</v>
      </c>
      <c r="E68" s="214" t="s">
        <v>67</v>
      </c>
      <c r="F68" s="115" t="s">
        <v>68</v>
      </c>
      <c r="G68" s="214" t="s">
        <v>69</v>
      </c>
      <c r="H68" s="115" t="s">
        <v>70</v>
      </c>
      <c r="I68" s="214" t="s">
        <v>46</v>
      </c>
      <c r="J68" s="155" t="s">
        <v>17</v>
      </c>
      <c r="L68" s="170"/>
      <c r="M68" s="106"/>
      <c r="N68" s="106"/>
      <c r="O68" s="137"/>
      <c r="P68" s="106"/>
    </row>
    <row r="69" spans="1:16" ht="20" customHeight="1">
      <c r="A69" s="183" t="s">
        <v>50</v>
      </c>
      <c r="B69" s="163" t="s">
        <v>266</v>
      </c>
      <c r="C69" s="172"/>
      <c r="D69" s="115"/>
      <c r="E69" s="214"/>
      <c r="F69" s="115"/>
      <c r="G69" s="214"/>
      <c r="H69" s="115"/>
      <c r="I69" s="214"/>
      <c r="J69" s="155">
        <f aca="true" t="shared" si="8" ref="J69:J74">SUM(D69:I69)</f>
        <v>0</v>
      </c>
      <c r="L69" s="170"/>
      <c r="M69" s="106"/>
      <c r="N69" s="106"/>
      <c r="O69" s="128"/>
      <c r="P69" s="106"/>
    </row>
    <row r="70" spans="1:16" ht="20" customHeight="1">
      <c r="A70" s="183" t="s">
        <v>50</v>
      </c>
      <c r="B70" s="163" t="s">
        <v>214</v>
      </c>
      <c r="C70" s="172"/>
      <c r="D70" s="115"/>
      <c r="E70" s="214"/>
      <c r="F70" s="115"/>
      <c r="G70" s="214">
        <f>TD!C27</f>
        <v>35</v>
      </c>
      <c r="H70" s="115"/>
      <c r="I70" s="214"/>
      <c r="J70" s="155">
        <f t="shared" si="8"/>
        <v>35</v>
      </c>
      <c r="L70" s="170"/>
      <c r="M70" s="106"/>
      <c r="N70" s="106"/>
      <c r="O70" s="128"/>
      <c r="P70" s="106"/>
    </row>
    <row r="71" spans="1:16" ht="20" customHeight="1">
      <c r="A71" s="183" t="s">
        <v>50</v>
      </c>
      <c r="B71" s="163" t="s">
        <v>215</v>
      </c>
      <c r="C71" s="172"/>
      <c r="D71" s="115"/>
      <c r="E71" s="214"/>
      <c r="F71" s="115"/>
      <c r="G71" s="214"/>
      <c r="H71" s="115"/>
      <c r="I71" s="214"/>
      <c r="J71" s="155">
        <f t="shared" si="8"/>
        <v>0</v>
      </c>
      <c r="L71" s="170"/>
      <c r="M71" s="106"/>
      <c r="N71" s="106"/>
      <c r="O71" s="128"/>
      <c r="P71" s="106"/>
    </row>
    <row r="72" spans="1:16" ht="20" customHeight="1">
      <c r="A72" s="183" t="s">
        <v>50</v>
      </c>
      <c r="B72" s="163" t="s">
        <v>216</v>
      </c>
      <c r="C72" s="172"/>
      <c r="D72" s="115"/>
      <c r="E72" s="214"/>
      <c r="F72" s="115"/>
      <c r="G72" s="214"/>
      <c r="H72" s="115"/>
      <c r="I72" s="214">
        <f>TR!C31</f>
        <v>0</v>
      </c>
      <c r="J72" s="155">
        <f t="shared" si="8"/>
        <v>0</v>
      </c>
      <c r="L72" s="170"/>
      <c r="M72" s="106"/>
      <c r="N72" s="106"/>
      <c r="O72" s="106"/>
      <c r="P72" s="106"/>
    </row>
    <row r="73" spans="1:16" ht="20" customHeight="1">
      <c r="A73" s="183" t="s">
        <v>50</v>
      </c>
      <c r="B73" s="163" t="s">
        <v>336</v>
      </c>
      <c r="C73" s="172"/>
      <c r="D73" s="149"/>
      <c r="E73" s="213"/>
      <c r="F73" s="149"/>
      <c r="G73" s="213"/>
      <c r="H73" s="149"/>
      <c r="I73" s="213"/>
      <c r="J73" s="155">
        <f t="shared" si="8"/>
        <v>0</v>
      </c>
      <c r="L73" s="170"/>
      <c r="M73" s="106"/>
      <c r="N73" s="106"/>
      <c r="O73" s="106"/>
      <c r="P73" s="106"/>
    </row>
    <row r="74" spans="1:16" ht="20" customHeight="1">
      <c r="A74" s="183" t="s">
        <v>50</v>
      </c>
      <c r="B74" s="163" t="s">
        <v>217</v>
      </c>
      <c r="C74" s="172"/>
      <c r="D74" s="149"/>
      <c r="E74" s="213"/>
      <c r="F74" s="149"/>
      <c r="G74" s="213"/>
      <c r="H74" s="149"/>
      <c r="I74" s="213"/>
      <c r="J74" s="155">
        <f t="shared" si="8"/>
        <v>0</v>
      </c>
      <c r="L74" s="170"/>
      <c r="M74" s="106"/>
      <c r="N74" s="106"/>
      <c r="O74" s="72"/>
      <c r="P74" s="106"/>
    </row>
    <row r="75" spans="1:16" ht="20" customHeight="1">
      <c r="A75" s="167"/>
      <c r="B75" s="108"/>
      <c r="C75" s="168"/>
      <c r="D75" s="152"/>
      <c r="E75" s="213"/>
      <c r="F75" s="152"/>
      <c r="G75" s="213"/>
      <c r="H75" s="152"/>
      <c r="I75" s="213"/>
      <c r="J75" s="169">
        <f>SUM(J69:J74)</f>
        <v>35</v>
      </c>
      <c r="L75" s="170"/>
      <c r="M75" s="106"/>
      <c r="N75" s="106"/>
      <c r="O75" s="72"/>
      <c r="P75" s="106"/>
    </row>
    <row r="76" spans="1:16" ht="20" customHeight="1">
      <c r="A76" s="161" t="s">
        <v>38</v>
      </c>
      <c r="B76" s="114" t="s">
        <v>8</v>
      </c>
      <c r="C76" s="162"/>
      <c r="D76" s="115" t="s">
        <v>66</v>
      </c>
      <c r="E76" s="214" t="s">
        <v>67</v>
      </c>
      <c r="F76" s="115" t="s">
        <v>68</v>
      </c>
      <c r="G76" s="214" t="s">
        <v>69</v>
      </c>
      <c r="H76" s="115" t="s">
        <v>70</v>
      </c>
      <c r="I76" s="214" t="s">
        <v>46</v>
      </c>
      <c r="J76" s="155" t="s">
        <v>17</v>
      </c>
      <c r="K76" s="106"/>
      <c r="L76" s="170"/>
      <c r="M76" s="106"/>
      <c r="N76" s="106"/>
      <c r="O76" s="128"/>
      <c r="P76" s="106"/>
    </row>
    <row r="77" spans="1:16" ht="20" customHeight="1">
      <c r="A77" s="184" t="s">
        <v>52</v>
      </c>
      <c r="B77" s="163" t="s">
        <v>203</v>
      </c>
      <c r="C77" s="185"/>
      <c r="D77" s="115"/>
      <c r="E77" s="214"/>
      <c r="F77" s="115"/>
      <c r="G77" s="214"/>
      <c r="H77" s="115">
        <f>SW!C30</f>
        <v>95</v>
      </c>
      <c r="I77" s="214"/>
      <c r="J77" s="155">
        <f aca="true" t="shared" si="9" ref="J77:J82">SUM(D77:I77)</f>
        <v>95</v>
      </c>
      <c r="L77" s="106"/>
      <c r="M77" s="106"/>
      <c r="N77" s="106"/>
      <c r="O77" s="128"/>
      <c r="P77" s="106"/>
    </row>
    <row r="78" spans="1:16" ht="20" customHeight="1">
      <c r="A78" s="184" t="s">
        <v>52</v>
      </c>
      <c r="B78" s="163" t="s">
        <v>260</v>
      </c>
      <c r="C78" s="185"/>
      <c r="D78" s="115"/>
      <c r="E78" s="214"/>
      <c r="F78" s="115"/>
      <c r="G78" s="214"/>
      <c r="H78" s="189"/>
      <c r="I78" s="214"/>
      <c r="J78" s="155">
        <f t="shared" si="9"/>
        <v>0</v>
      </c>
      <c r="L78" s="170"/>
      <c r="M78" s="106"/>
      <c r="N78" s="106"/>
      <c r="O78" s="137"/>
      <c r="P78" s="106"/>
    </row>
    <row r="79" spans="1:16" ht="20" customHeight="1">
      <c r="A79" s="184" t="s">
        <v>52</v>
      </c>
      <c r="B79" s="163" t="s">
        <v>204</v>
      </c>
      <c r="C79" s="185"/>
      <c r="D79" s="115"/>
      <c r="E79" s="214"/>
      <c r="F79" s="115"/>
      <c r="G79" s="214"/>
      <c r="H79" s="189"/>
      <c r="I79" s="214"/>
      <c r="J79" s="155">
        <f t="shared" si="9"/>
        <v>0</v>
      </c>
      <c r="L79" s="170"/>
      <c r="M79" s="106"/>
      <c r="N79" s="106"/>
      <c r="O79" s="137"/>
      <c r="P79" s="106"/>
    </row>
    <row r="80" spans="1:16" ht="20" customHeight="1">
      <c r="A80" s="184" t="s">
        <v>52</v>
      </c>
      <c r="B80" s="163" t="s">
        <v>205</v>
      </c>
      <c r="C80" s="185"/>
      <c r="D80" s="149"/>
      <c r="E80" s="213"/>
      <c r="F80" s="149"/>
      <c r="G80" s="213"/>
      <c r="H80" s="149"/>
      <c r="I80" s="213"/>
      <c r="J80" s="155">
        <f t="shared" si="9"/>
        <v>0</v>
      </c>
      <c r="L80" s="170"/>
      <c r="M80" s="106"/>
      <c r="N80" s="106"/>
      <c r="O80" s="128"/>
      <c r="P80" s="106"/>
    </row>
    <row r="81" spans="1:16" ht="20" customHeight="1">
      <c r="A81" s="184" t="s">
        <v>52</v>
      </c>
      <c r="B81" s="163" t="s">
        <v>206</v>
      </c>
      <c r="C81" s="185"/>
      <c r="D81" s="149"/>
      <c r="E81" s="213"/>
      <c r="F81" s="149"/>
      <c r="G81" s="213"/>
      <c r="H81" s="149"/>
      <c r="I81" s="213"/>
      <c r="J81" s="155">
        <f t="shared" si="9"/>
        <v>0</v>
      </c>
      <c r="L81" s="170"/>
      <c r="M81" s="106"/>
      <c r="N81" s="106"/>
      <c r="O81" s="128"/>
      <c r="P81" s="106"/>
    </row>
    <row r="82" spans="1:16" ht="20" customHeight="1">
      <c r="A82" s="184" t="s">
        <v>52</v>
      </c>
      <c r="B82" s="163" t="s">
        <v>207</v>
      </c>
      <c r="C82" s="185"/>
      <c r="D82" s="149"/>
      <c r="E82" s="213"/>
      <c r="F82" s="149"/>
      <c r="G82" s="213"/>
      <c r="H82" s="149"/>
      <c r="I82" s="213"/>
      <c r="J82" s="155">
        <f t="shared" si="9"/>
        <v>0</v>
      </c>
      <c r="L82" s="170"/>
      <c r="M82" s="106"/>
      <c r="N82" s="106"/>
      <c r="O82" s="106"/>
      <c r="P82" s="106"/>
    </row>
    <row r="83" spans="1:16" ht="20" customHeight="1">
      <c r="A83" s="167"/>
      <c r="B83" s="108"/>
      <c r="C83" s="168"/>
      <c r="D83" s="152"/>
      <c r="E83" s="213"/>
      <c r="F83" s="152"/>
      <c r="G83" s="213"/>
      <c r="H83" s="152"/>
      <c r="I83" s="213"/>
      <c r="J83" s="169">
        <f>SUM(J77:J82)</f>
        <v>95</v>
      </c>
      <c r="L83" s="170"/>
      <c r="M83" s="106"/>
      <c r="N83" s="106"/>
      <c r="O83" s="106"/>
      <c r="P83" s="106"/>
    </row>
    <row r="84" spans="1:16" ht="20" customHeight="1">
      <c r="A84" s="161" t="s">
        <v>57</v>
      </c>
      <c r="B84" s="114" t="s">
        <v>8</v>
      </c>
      <c r="C84" s="162"/>
      <c r="D84" s="115" t="s">
        <v>66</v>
      </c>
      <c r="E84" s="214" t="s">
        <v>67</v>
      </c>
      <c r="F84" s="115" t="s">
        <v>68</v>
      </c>
      <c r="G84" s="214" t="s">
        <v>69</v>
      </c>
      <c r="H84" s="115" t="s">
        <v>70</v>
      </c>
      <c r="I84" s="214" t="s">
        <v>46</v>
      </c>
      <c r="J84" s="155" t="s">
        <v>17</v>
      </c>
      <c r="M84" s="106"/>
      <c r="N84" s="106"/>
      <c r="O84" s="106"/>
      <c r="P84" s="106"/>
    </row>
    <row r="85" spans="1:16" ht="20" customHeight="1">
      <c r="A85" s="171" t="s">
        <v>58</v>
      </c>
      <c r="B85" s="163" t="s">
        <v>208</v>
      </c>
      <c r="C85" s="186"/>
      <c r="D85" s="115"/>
      <c r="E85" s="214"/>
      <c r="F85" s="115"/>
      <c r="G85" s="214"/>
      <c r="H85" s="115"/>
      <c r="I85" s="214"/>
      <c r="J85" s="155">
        <f aca="true" t="shared" si="10" ref="J85:J90">SUM(D85:I85)</f>
        <v>0</v>
      </c>
      <c r="M85" s="106"/>
      <c r="N85" s="106"/>
      <c r="O85" s="106"/>
      <c r="P85" s="106"/>
    </row>
    <row r="86" spans="1:16" ht="20" customHeight="1">
      <c r="A86" s="171" t="s">
        <v>58</v>
      </c>
      <c r="B86" s="281" t="s">
        <v>209</v>
      </c>
      <c r="C86" s="186"/>
      <c r="D86" s="115"/>
      <c r="E86" s="214"/>
      <c r="F86" s="115"/>
      <c r="G86" s="214"/>
      <c r="H86" s="115"/>
      <c r="I86" s="214"/>
      <c r="J86" s="155">
        <f t="shared" si="10"/>
        <v>0</v>
      </c>
      <c r="M86" s="106"/>
      <c r="N86" s="106"/>
      <c r="O86" s="106"/>
      <c r="P86" s="106"/>
    </row>
    <row r="87" spans="1:16" ht="20" customHeight="1">
      <c r="A87" s="171" t="s">
        <v>58</v>
      </c>
      <c r="B87" s="163" t="s">
        <v>210</v>
      </c>
      <c r="C87" s="186"/>
      <c r="D87" s="115"/>
      <c r="E87" s="214"/>
      <c r="F87" s="115"/>
      <c r="G87" s="214"/>
      <c r="H87" s="115"/>
      <c r="I87" s="214"/>
      <c r="J87" s="155">
        <f t="shared" si="10"/>
        <v>0</v>
      </c>
      <c r="M87" s="106"/>
      <c r="N87" s="106"/>
      <c r="O87" s="106"/>
      <c r="P87" s="106"/>
    </row>
    <row r="88" spans="1:16" ht="20" customHeight="1">
      <c r="A88" s="171" t="s">
        <v>58</v>
      </c>
      <c r="B88" s="163" t="s">
        <v>211</v>
      </c>
      <c r="C88" s="186"/>
      <c r="D88" s="149"/>
      <c r="E88" s="213"/>
      <c r="F88" s="149"/>
      <c r="G88" s="213"/>
      <c r="H88" s="149"/>
      <c r="I88" s="213"/>
      <c r="J88" s="155">
        <f t="shared" si="10"/>
        <v>0</v>
      </c>
      <c r="M88" s="106"/>
      <c r="N88" s="106"/>
      <c r="O88" s="106"/>
      <c r="P88" s="106"/>
    </row>
    <row r="89" spans="1:16" ht="20" customHeight="1">
      <c r="A89" s="171" t="s">
        <v>58</v>
      </c>
      <c r="B89" s="281" t="s">
        <v>212</v>
      </c>
      <c r="C89" s="186"/>
      <c r="D89" s="149"/>
      <c r="E89" s="213"/>
      <c r="F89" s="149"/>
      <c r="G89" s="213"/>
      <c r="H89" s="149"/>
      <c r="I89" s="213"/>
      <c r="J89" s="155">
        <f t="shared" si="10"/>
        <v>0</v>
      </c>
      <c r="M89" s="106"/>
      <c r="N89" s="106"/>
      <c r="O89" s="106"/>
      <c r="P89" s="106"/>
    </row>
    <row r="90" spans="1:16" ht="20" customHeight="1">
      <c r="A90" s="171" t="s">
        <v>58</v>
      </c>
      <c r="B90" s="133" t="s">
        <v>213</v>
      </c>
      <c r="C90" s="186"/>
      <c r="D90" s="149"/>
      <c r="E90" s="213"/>
      <c r="F90" s="149"/>
      <c r="G90" s="213"/>
      <c r="H90" s="149"/>
      <c r="I90" s="213"/>
      <c r="J90" s="155">
        <f t="shared" si="10"/>
        <v>0</v>
      </c>
      <c r="L90" s="170"/>
      <c r="M90" s="106"/>
      <c r="N90" s="106"/>
      <c r="O90" s="106"/>
      <c r="P90" s="106"/>
    </row>
    <row r="91" spans="1:16" ht="20" customHeight="1">
      <c r="A91" s="167"/>
      <c r="B91" s="108"/>
      <c r="C91" s="168"/>
      <c r="D91" s="152"/>
      <c r="E91" s="213"/>
      <c r="F91" s="152"/>
      <c r="G91" s="213"/>
      <c r="H91" s="152"/>
      <c r="I91" s="213"/>
      <c r="J91" s="169">
        <f>SUM(J85:J90)</f>
        <v>0</v>
      </c>
      <c r="L91" s="170"/>
      <c r="M91" s="106"/>
      <c r="N91" s="106"/>
      <c r="O91" s="106"/>
      <c r="P91" s="106"/>
    </row>
    <row r="92" spans="1:16" ht="20" customHeight="1">
      <c r="A92" s="161" t="s">
        <v>59</v>
      </c>
      <c r="B92" s="114" t="s">
        <v>8</v>
      </c>
      <c r="C92" s="162"/>
      <c r="D92" s="115" t="s">
        <v>66</v>
      </c>
      <c r="E92" s="214" t="s">
        <v>67</v>
      </c>
      <c r="F92" s="115" t="s">
        <v>68</v>
      </c>
      <c r="G92" s="214" t="s">
        <v>69</v>
      </c>
      <c r="H92" s="115" t="s">
        <v>70</v>
      </c>
      <c r="I92" s="214" t="s">
        <v>46</v>
      </c>
      <c r="J92" s="155" t="s">
        <v>17</v>
      </c>
      <c r="L92" s="170"/>
      <c r="M92" s="106"/>
      <c r="N92" s="106"/>
      <c r="O92" s="106"/>
      <c r="P92" s="106"/>
    </row>
    <row r="93" spans="1:16" ht="20" customHeight="1">
      <c r="A93" s="539" t="s">
        <v>59</v>
      </c>
      <c r="B93" s="540" t="s">
        <v>329</v>
      </c>
      <c r="C93" s="541"/>
      <c r="D93" s="542"/>
      <c r="E93" s="543">
        <f>SB!C30</f>
        <v>92</v>
      </c>
      <c r="F93" s="542"/>
      <c r="G93" s="542"/>
      <c r="H93" s="542">
        <f>SW!C27</f>
        <v>40</v>
      </c>
      <c r="I93" s="542"/>
      <c r="J93" s="150">
        <f aca="true" t="shared" si="11" ref="J93:J98">SUM(D93:I93)</f>
        <v>132</v>
      </c>
      <c r="L93" s="170"/>
      <c r="M93" s="106"/>
      <c r="N93" s="106"/>
      <c r="O93" s="106"/>
      <c r="P93" s="106"/>
    </row>
    <row r="94" spans="1:16" ht="20" customHeight="1">
      <c r="A94" s="539" t="s">
        <v>59</v>
      </c>
      <c r="B94" s="540" t="s">
        <v>198</v>
      </c>
      <c r="C94" s="541"/>
      <c r="D94" s="542"/>
      <c r="E94" s="543">
        <f>SB!C29</f>
        <v>15.33</v>
      </c>
      <c r="F94" s="542">
        <f>'BR'!C26</f>
        <v>30</v>
      </c>
      <c r="G94" s="542"/>
      <c r="H94" s="542"/>
      <c r="I94" s="542"/>
      <c r="J94" s="150">
        <f t="shared" si="11"/>
        <v>45.33</v>
      </c>
      <c r="L94" s="170"/>
      <c r="M94" s="106"/>
      <c r="N94" s="106"/>
      <c r="O94" s="106"/>
      <c r="P94" s="106"/>
    </row>
    <row r="95" spans="1:16" ht="20" customHeight="1">
      <c r="A95" s="184" t="s">
        <v>59</v>
      </c>
      <c r="B95" s="163" t="s">
        <v>199</v>
      </c>
      <c r="C95" s="186"/>
      <c r="D95" s="149">
        <f>'BB'!C26</f>
        <v>170</v>
      </c>
      <c r="E95" s="213"/>
      <c r="F95" s="149"/>
      <c r="G95" s="213"/>
      <c r="H95" s="150"/>
      <c r="I95" s="213"/>
      <c r="J95" s="150">
        <f t="shared" si="11"/>
        <v>170</v>
      </c>
      <c r="L95" s="170"/>
      <c r="M95" s="106"/>
      <c r="N95" s="106"/>
      <c r="O95" s="106"/>
      <c r="P95" s="106"/>
    </row>
    <row r="96" spans="1:16" ht="20" customHeight="1">
      <c r="A96" s="184" t="s">
        <v>59</v>
      </c>
      <c r="B96" s="163" t="s">
        <v>200</v>
      </c>
      <c r="C96" s="187"/>
      <c r="D96" s="149"/>
      <c r="E96" s="213"/>
      <c r="F96" s="149"/>
      <c r="G96" s="213"/>
      <c r="H96" s="150"/>
      <c r="I96" s="213"/>
      <c r="J96" s="150">
        <f t="shared" si="11"/>
        <v>0</v>
      </c>
      <c r="L96" s="170"/>
      <c r="M96" s="106"/>
      <c r="N96" s="106"/>
      <c r="O96" s="106"/>
      <c r="P96" s="106"/>
    </row>
    <row r="97" spans="1:16" ht="20" customHeight="1">
      <c r="A97" s="184" t="s">
        <v>59</v>
      </c>
      <c r="B97" s="163" t="s">
        <v>201</v>
      </c>
      <c r="C97" s="186"/>
      <c r="D97" s="149"/>
      <c r="E97" s="213"/>
      <c r="F97" s="149">
        <f>'BR'!C28</f>
        <v>75</v>
      </c>
      <c r="G97" s="213"/>
      <c r="H97" s="150"/>
      <c r="I97" s="213"/>
      <c r="J97" s="150">
        <f t="shared" si="11"/>
        <v>75</v>
      </c>
      <c r="L97" s="170"/>
      <c r="M97" s="106"/>
      <c r="N97" s="106"/>
      <c r="O97" s="106"/>
      <c r="P97" s="106"/>
    </row>
    <row r="98" spans="1:16" ht="20" customHeight="1">
      <c r="A98" s="184" t="s">
        <v>59</v>
      </c>
      <c r="B98" s="163" t="s">
        <v>202</v>
      </c>
      <c r="C98" s="186"/>
      <c r="D98" s="149"/>
      <c r="E98" s="213"/>
      <c r="F98" s="149"/>
      <c r="G98" s="213"/>
      <c r="H98" s="149"/>
      <c r="I98" s="213">
        <f>TR!C23</f>
        <v>170</v>
      </c>
      <c r="J98" s="150">
        <f t="shared" si="11"/>
        <v>170</v>
      </c>
      <c r="L98" s="170"/>
      <c r="M98" s="106"/>
      <c r="N98" s="106"/>
      <c r="O98" s="106"/>
      <c r="P98" s="106"/>
    </row>
    <row r="99" spans="1:16" ht="20" customHeight="1">
      <c r="A99" s="167"/>
      <c r="B99" s="108"/>
      <c r="C99" s="168"/>
      <c r="D99" s="152"/>
      <c r="E99" s="213"/>
      <c r="F99" s="152"/>
      <c r="G99" s="213"/>
      <c r="H99" s="152"/>
      <c r="I99" s="213"/>
      <c r="J99" s="188">
        <f>SUM(J93:J98)</f>
        <v>592.3299999999999</v>
      </c>
      <c r="L99" s="170"/>
      <c r="M99" s="106"/>
      <c r="N99" s="106"/>
      <c r="O99" s="106"/>
      <c r="P99" s="106"/>
    </row>
    <row r="100" spans="1:16" ht="20" customHeight="1">
      <c r="A100" s="161" t="s">
        <v>60</v>
      </c>
      <c r="B100" s="114" t="s">
        <v>8</v>
      </c>
      <c r="C100" s="162"/>
      <c r="D100" s="115" t="s">
        <v>66</v>
      </c>
      <c r="E100" s="214" t="s">
        <v>67</v>
      </c>
      <c r="F100" s="115" t="s">
        <v>68</v>
      </c>
      <c r="G100" s="214" t="s">
        <v>69</v>
      </c>
      <c r="H100" s="115" t="s">
        <v>70</v>
      </c>
      <c r="I100" s="214" t="s">
        <v>46</v>
      </c>
      <c r="J100" s="155" t="s">
        <v>17</v>
      </c>
      <c r="L100" s="170"/>
      <c r="M100" s="106"/>
      <c r="N100" s="106"/>
      <c r="O100" s="106"/>
      <c r="P100" s="106"/>
    </row>
    <row r="101" spans="1:16" ht="20" customHeight="1">
      <c r="A101" s="171" t="s">
        <v>54</v>
      </c>
      <c r="B101" s="163" t="s">
        <v>193</v>
      </c>
      <c r="C101" s="186"/>
      <c r="D101" s="115"/>
      <c r="E101" s="214"/>
      <c r="F101" s="115"/>
      <c r="G101" s="214"/>
      <c r="H101" s="115"/>
      <c r="I101" s="214"/>
      <c r="J101" s="155">
        <f aca="true" t="shared" si="12" ref="J101:J106">SUM(D101:I101)</f>
        <v>0</v>
      </c>
      <c r="L101" s="170"/>
      <c r="M101" s="106"/>
      <c r="N101" s="106"/>
      <c r="O101" s="106"/>
      <c r="P101" s="106"/>
    </row>
    <row r="102" spans="1:16" ht="20" customHeight="1">
      <c r="A102" s="184" t="s">
        <v>54</v>
      </c>
      <c r="B102" s="163" t="s">
        <v>194</v>
      </c>
      <c r="C102" s="187"/>
      <c r="D102" s="189"/>
      <c r="E102" s="214"/>
      <c r="F102" s="189"/>
      <c r="G102" s="214">
        <f>TD!C24</f>
        <v>140</v>
      </c>
      <c r="H102" s="189"/>
      <c r="I102" s="214"/>
      <c r="J102" s="155">
        <f t="shared" si="12"/>
        <v>140</v>
      </c>
      <c r="L102" s="170"/>
      <c r="M102" s="106"/>
      <c r="N102" s="106"/>
      <c r="O102" s="106"/>
      <c r="P102" s="106"/>
    </row>
    <row r="103" spans="1:16" ht="20" customHeight="1">
      <c r="A103" s="184" t="s">
        <v>54</v>
      </c>
      <c r="B103" s="163" t="s">
        <v>195</v>
      </c>
      <c r="C103" s="187"/>
      <c r="D103" s="115"/>
      <c r="E103" s="214"/>
      <c r="F103" s="115"/>
      <c r="G103" s="214"/>
      <c r="H103" s="115"/>
      <c r="I103" s="214"/>
      <c r="J103" s="155">
        <f t="shared" si="12"/>
        <v>0</v>
      </c>
      <c r="L103" s="170"/>
      <c r="M103" s="106"/>
      <c r="N103" s="106"/>
      <c r="O103" s="106"/>
      <c r="P103" s="106"/>
    </row>
    <row r="104" spans="1:16" ht="20" customHeight="1">
      <c r="A104" s="184" t="s">
        <v>54</v>
      </c>
      <c r="B104" s="163" t="s">
        <v>288</v>
      </c>
      <c r="C104" s="187"/>
      <c r="D104" s="115"/>
      <c r="E104" s="214"/>
      <c r="F104" s="115"/>
      <c r="G104" s="214"/>
      <c r="H104" s="115">
        <f>SW!C26</f>
        <v>50</v>
      </c>
      <c r="I104" s="214"/>
      <c r="J104" s="155">
        <f t="shared" si="12"/>
        <v>50</v>
      </c>
      <c r="L104" s="170"/>
      <c r="M104" s="106"/>
      <c r="N104" s="106"/>
      <c r="O104" s="106"/>
      <c r="P104" s="106"/>
    </row>
    <row r="105" spans="1:16" ht="20" customHeight="1">
      <c r="A105" s="184" t="s">
        <v>54</v>
      </c>
      <c r="B105" s="163" t="s">
        <v>337</v>
      </c>
      <c r="C105" s="187"/>
      <c r="D105" s="149"/>
      <c r="E105" s="213"/>
      <c r="F105" s="149"/>
      <c r="G105" s="213"/>
      <c r="H105" s="149"/>
      <c r="I105" s="213"/>
      <c r="J105" s="155">
        <f t="shared" si="12"/>
        <v>0</v>
      </c>
      <c r="L105" s="170"/>
      <c r="M105" s="106"/>
      <c r="N105" s="106"/>
      <c r="O105" s="106"/>
      <c r="P105" s="106"/>
    </row>
    <row r="106" spans="1:16" ht="20" customHeight="1">
      <c r="A106" s="184" t="s">
        <v>54</v>
      </c>
      <c r="B106" s="163" t="s">
        <v>196</v>
      </c>
      <c r="C106" s="186"/>
      <c r="D106" s="149"/>
      <c r="E106" s="213"/>
      <c r="F106" s="149"/>
      <c r="G106" s="213"/>
      <c r="H106" s="149"/>
      <c r="I106" s="213"/>
      <c r="J106" s="155">
        <f t="shared" si="12"/>
        <v>0</v>
      </c>
      <c r="L106" s="170"/>
      <c r="M106" s="106"/>
      <c r="N106" s="106"/>
      <c r="O106" s="106"/>
      <c r="P106" s="106"/>
    </row>
    <row r="107" spans="1:16" ht="20" customHeight="1">
      <c r="A107" s="167"/>
      <c r="B107" s="108"/>
      <c r="C107" s="168"/>
      <c r="D107" s="152"/>
      <c r="E107" s="213"/>
      <c r="F107" s="152"/>
      <c r="G107" s="213"/>
      <c r="H107" s="152"/>
      <c r="I107" s="213"/>
      <c r="J107" s="169">
        <f>SUM(J101:J106)</f>
        <v>190</v>
      </c>
      <c r="L107" s="170"/>
      <c r="M107" s="106"/>
      <c r="N107" s="106"/>
      <c r="O107" s="106"/>
      <c r="P107" s="106"/>
    </row>
    <row r="108" spans="1:16" ht="20" customHeight="1">
      <c r="A108" s="161" t="s">
        <v>35</v>
      </c>
      <c r="B108" s="114" t="s">
        <v>8</v>
      </c>
      <c r="C108" s="162"/>
      <c r="D108" s="115" t="s">
        <v>66</v>
      </c>
      <c r="E108" s="214" t="s">
        <v>67</v>
      </c>
      <c r="F108" s="115" t="s">
        <v>68</v>
      </c>
      <c r="G108" s="214" t="s">
        <v>69</v>
      </c>
      <c r="H108" s="115" t="s">
        <v>70</v>
      </c>
      <c r="I108" s="214" t="s">
        <v>46</v>
      </c>
      <c r="J108" s="155" t="s">
        <v>17</v>
      </c>
      <c r="L108" s="170"/>
      <c r="M108" s="106"/>
      <c r="N108" s="106"/>
      <c r="O108" s="106"/>
      <c r="P108" s="106"/>
    </row>
    <row r="109" spans="1:16" ht="20" customHeight="1">
      <c r="A109" s="156" t="s">
        <v>55</v>
      </c>
      <c r="B109" s="163" t="s">
        <v>188</v>
      </c>
      <c r="C109" s="164"/>
      <c r="D109" s="115"/>
      <c r="E109" s="214"/>
      <c r="F109" s="115"/>
      <c r="G109" s="214"/>
      <c r="H109" s="115"/>
      <c r="I109" s="214"/>
      <c r="J109" s="155">
        <f>SUM(D109:H109)</f>
        <v>0</v>
      </c>
      <c r="L109" s="170"/>
      <c r="M109" s="106"/>
      <c r="N109" s="106"/>
      <c r="O109" s="106"/>
      <c r="P109" s="106"/>
    </row>
    <row r="110" spans="1:16" ht="20" customHeight="1">
      <c r="A110" s="156" t="s">
        <v>55</v>
      </c>
      <c r="B110" s="163" t="s">
        <v>189</v>
      </c>
      <c r="C110" s="164"/>
      <c r="D110" s="115"/>
      <c r="E110" s="214"/>
      <c r="F110" s="115"/>
      <c r="G110" s="214"/>
      <c r="H110" s="115"/>
      <c r="I110" s="214"/>
      <c r="J110" s="155">
        <f>SUM(D110:H110)</f>
        <v>0</v>
      </c>
      <c r="L110" s="170"/>
      <c r="M110" s="106"/>
      <c r="N110" s="106"/>
      <c r="O110" s="106"/>
      <c r="P110" s="106"/>
    </row>
    <row r="111" spans="1:16" ht="20" customHeight="1">
      <c r="A111" s="156" t="s">
        <v>55</v>
      </c>
      <c r="B111" s="163" t="s">
        <v>190</v>
      </c>
      <c r="C111" s="164"/>
      <c r="D111" s="115"/>
      <c r="E111" s="214"/>
      <c r="F111" s="189">
        <f>'BR'!C27</f>
        <v>10</v>
      </c>
      <c r="G111" s="214"/>
      <c r="H111" s="115"/>
      <c r="I111" s="214"/>
      <c r="J111" s="155">
        <f>SUM(D111:H111)</f>
        <v>10</v>
      </c>
      <c r="L111" s="170"/>
      <c r="M111" s="106"/>
      <c r="N111" s="106"/>
      <c r="O111" s="106"/>
      <c r="P111" s="106"/>
    </row>
    <row r="112" spans="1:16" ht="20" customHeight="1">
      <c r="A112" s="156" t="s">
        <v>55</v>
      </c>
      <c r="B112" s="163" t="s">
        <v>191</v>
      </c>
      <c r="C112" s="164"/>
      <c r="D112" s="149"/>
      <c r="E112" s="213"/>
      <c r="F112" s="149"/>
      <c r="G112" s="213"/>
      <c r="H112" s="149">
        <f>SW!C28</f>
        <v>20</v>
      </c>
      <c r="I112" s="213"/>
      <c r="J112" s="155">
        <f>SUM(D112:H112)</f>
        <v>20</v>
      </c>
      <c r="L112" s="170"/>
      <c r="M112" s="106"/>
      <c r="N112" s="106"/>
      <c r="O112" s="106"/>
      <c r="P112" s="106"/>
    </row>
    <row r="113" spans="1:16" ht="20" customHeight="1">
      <c r="A113" s="156" t="s">
        <v>55</v>
      </c>
      <c r="B113" s="163" t="s">
        <v>192</v>
      </c>
      <c r="C113" s="164"/>
      <c r="D113" s="149"/>
      <c r="E113" s="213"/>
      <c r="F113" s="149"/>
      <c r="G113" s="213"/>
      <c r="H113" s="149"/>
      <c r="I113" s="213"/>
      <c r="J113" s="155">
        <f>SUM(D113:I113)</f>
        <v>0</v>
      </c>
      <c r="L113" s="170"/>
      <c r="M113" s="106"/>
      <c r="N113" s="106"/>
      <c r="O113" s="106"/>
      <c r="P113" s="106"/>
    </row>
    <row r="114" spans="1:16" ht="20" customHeight="1">
      <c r="A114" s="156" t="s">
        <v>55</v>
      </c>
      <c r="B114" s="163" t="s">
        <v>338</v>
      </c>
      <c r="C114" s="164"/>
      <c r="D114" s="149"/>
      <c r="E114" s="213"/>
      <c r="F114" s="149"/>
      <c r="G114" s="213"/>
      <c r="H114" s="149"/>
      <c r="I114" s="213">
        <f>TR!C26</f>
        <v>60</v>
      </c>
      <c r="J114" s="155">
        <f>SUM(D114:H114)</f>
        <v>0</v>
      </c>
      <c r="L114" s="170"/>
      <c r="M114" s="106"/>
      <c r="N114" s="106"/>
      <c r="O114" s="106"/>
      <c r="P114" s="106"/>
    </row>
    <row r="115" spans="1:16" ht="20" customHeight="1">
      <c r="A115" s="117"/>
      <c r="B115" s="103"/>
      <c r="C115" s="117"/>
      <c r="D115" s="190"/>
      <c r="E115" s="215"/>
      <c r="F115" s="190"/>
      <c r="G115" s="215"/>
      <c r="H115" s="190"/>
      <c r="I115" s="215"/>
      <c r="J115" s="191">
        <f>SUM(J109:J114)</f>
        <v>30</v>
      </c>
      <c r="L115" s="170"/>
      <c r="M115" s="106"/>
      <c r="N115" s="106"/>
      <c r="O115" s="106"/>
      <c r="P115" s="106"/>
    </row>
    <row r="116" spans="1:16" ht="20" customHeight="1">
      <c r="A116" s="161" t="s">
        <v>63</v>
      </c>
      <c r="B116" s="114" t="s">
        <v>8</v>
      </c>
      <c r="C116" s="162"/>
      <c r="D116" s="115" t="s">
        <v>66</v>
      </c>
      <c r="E116" s="214" t="s">
        <v>67</v>
      </c>
      <c r="F116" s="115" t="s">
        <v>68</v>
      </c>
      <c r="G116" s="214" t="s">
        <v>69</v>
      </c>
      <c r="H116" s="115" t="s">
        <v>70</v>
      </c>
      <c r="I116" s="214" t="s">
        <v>46</v>
      </c>
      <c r="J116" s="155" t="s">
        <v>17</v>
      </c>
      <c r="L116" s="170"/>
      <c r="M116" s="106"/>
      <c r="N116" s="106"/>
      <c r="O116" s="106"/>
      <c r="P116" s="106"/>
    </row>
    <row r="117" spans="1:16" ht="20" customHeight="1">
      <c r="A117" s="171" t="s">
        <v>56</v>
      </c>
      <c r="B117" s="163" t="s">
        <v>184</v>
      </c>
      <c r="C117" s="192"/>
      <c r="D117" s="149"/>
      <c r="E117" s="213"/>
      <c r="F117" s="149"/>
      <c r="G117" s="213"/>
      <c r="H117" s="149"/>
      <c r="I117" s="213"/>
      <c r="J117" s="150">
        <f aca="true" t="shared" si="13" ref="J117:J122">SUM(D117:I117)</f>
        <v>0</v>
      </c>
      <c r="L117" s="170"/>
      <c r="M117" s="106"/>
      <c r="N117" s="106"/>
      <c r="O117" s="106"/>
      <c r="P117" s="106"/>
    </row>
    <row r="118" spans="1:16" ht="20" customHeight="1">
      <c r="A118" s="184" t="s">
        <v>56</v>
      </c>
      <c r="B118" s="163" t="s">
        <v>185</v>
      </c>
      <c r="C118" s="193"/>
      <c r="D118" s="149"/>
      <c r="E118" s="149"/>
      <c r="F118" s="149"/>
      <c r="G118" s="149"/>
      <c r="H118" s="149"/>
      <c r="I118" s="149">
        <f>TR!C28</f>
        <v>20</v>
      </c>
      <c r="J118" s="150">
        <f t="shared" si="13"/>
        <v>20</v>
      </c>
      <c r="L118" s="170"/>
      <c r="M118" s="106"/>
      <c r="N118" s="106"/>
      <c r="O118" s="106"/>
      <c r="P118" s="106"/>
    </row>
    <row r="119" spans="1:16" ht="20" customHeight="1">
      <c r="A119" s="171" t="s">
        <v>56</v>
      </c>
      <c r="B119" s="163" t="s">
        <v>339</v>
      </c>
      <c r="C119" s="192"/>
      <c r="D119" s="149"/>
      <c r="E119" s="213"/>
      <c r="F119" s="149"/>
      <c r="G119" s="213"/>
      <c r="H119" s="149"/>
      <c r="I119" s="213">
        <f>TR!C29</f>
        <v>120</v>
      </c>
      <c r="J119" s="150">
        <f t="shared" si="13"/>
        <v>120</v>
      </c>
      <c r="L119" s="170"/>
      <c r="M119" s="106"/>
      <c r="N119" s="106"/>
      <c r="O119" s="106"/>
      <c r="P119" s="106"/>
    </row>
    <row r="120" spans="1:16" ht="20" customHeight="1">
      <c r="A120" s="171" t="s">
        <v>56</v>
      </c>
      <c r="B120" s="163" t="s">
        <v>186</v>
      </c>
      <c r="C120" s="192"/>
      <c r="D120" s="149"/>
      <c r="E120" s="213"/>
      <c r="F120" s="149"/>
      <c r="G120" s="213"/>
      <c r="H120" s="149"/>
      <c r="I120" s="213"/>
      <c r="J120" s="150">
        <f t="shared" si="13"/>
        <v>0</v>
      </c>
      <c r="L120" s="170"/>
      <c r="M120" s="106"/>
      <c r="N120" s="106"/>
      <c r="O120" s="106"/>
      <c r="P120" s="106"/>
    </row>
    <row r="121" spans="1:16" ht="20" customHeight="1">
      <c r="A121" s="184" t="s">
        <v>56</v>
      </c>
      <c r="B121" s="163" t="s">
        <v>258</v>
      </c>
      <c r="C121" s="193"/>
      <c r="D121" s="149"/>
      <c r="E121" s="213"/>
      <c r="F121" s="149"/>
      <c r="G121" s="213"/>
      <c r="H121" s="149"/>
      <c r="I121" s="213"/>
      <c r="J121" s="150">
        <f t="shared" si="13"/>
        <v>0</v>
      </c>
      <c r="L121" s="170"/>
      <c r="M121" s="106"/>
      <c r="N121" s="106"/>
      <c r="O121" s="106"/>
      <c r="P121" s="106"/>
    </row>
    <row r="122" spans="1:16" ht="20" customHeight="1">
      <c r="A122" s="171" t="s">
        <v>56</v>
      </c>
      <c r="B122" s="163" t="s">
        <v>187</v>
      </c>
      <c r="C122" s="192"/>
      <c r="D122" s="149"/>
      <c r="E122" s="213"/>
      <c r="F122" s="149"/>
      <c r="G122" s="213">
        <f>TD!C26</f>
        <v>35</v>
      </c>
      <c r="H122" s="149"/>
      <c r="I122" s="213"/>
      <c r="J122" s="150">
        <f t="shared" si="13"/>
        <v>35</v>
      </c>
      <c r="L122" s="170"/>
      <c r="M122" s="106"/>
      <c r="N122" s="106"/>
      <c r="O122" s="106"/>
      <c r="P122" s="106"/>
    </row>
    <row r="123" spans="1:16" ht="20" customHeight="1">
      <c r="A123" s="167"/>
      <c r="B123" s="108"/>
      <c r="C123" s="168"/>
      <c r="D123" s="152"/>
      <c r="E123" s="213"/>
      <c r="F123" s="152"/>
      <c r="G123" s="213"/>
      <c r="H123" s="152"/>
      <c r="I123" s="213"/>
      <c r="J123" s="169">
        <f>SUM(J117:J122)</f>
        <v>175</v>
      </c>
      <c r="L123" s="170"/>
      <c r="M123" s="106"/>
      <c r="N123" s="106"/>
      <c r="O123" s="106"/>
      <c r="P123" s="106"/>
    </row>
    <row r="124" spans="1:16" ht="20" customHeight="1">
      <c r="A124" s="161" t="s">
        <v>65</v>
      </c>
      <c r="B124" s="114" t="s">
        <v>8</v>
      </c>
      <c r="C124" s="162"/>
      <c r="D124" s="115" t="s">
        <v>66</v>
      </c>
      <c r="E124" s="214" t="s">
        <v>67</v>
      </c>
      <c r="F124" s="115" t="s">
        <v>68</v>
      </c>
      <c r="G124" s="214" t="s">
        <v>69</v>
      </c>
      <c r="H124" s="115" t="s">
        <v>70</v>
      </c>
      <c r="I124" s="214" t="s">
        <v>46</v>
      </c>
      <c r="J124" s="155" t="s">
        <v>17</v>
      </c>
      <c r="L124" s="170"/>
      <c r="M124" s="106"/>
      <c r="N124" s="106"/>
      <c r="O124" s="106"/>
      <c r="P124" s="106"/>
    </row>
    <row r="125" spans="1:16" ht="20" customHeight="1">
      <c r="A125" s="194" t="s">
        <v>27</v>
      </c>
      <c r="B125" s="163" t="s">
        <v>175</v>
      </c>
      <c r="C125" s="162"/>
      <c r="D125" s="189"/>
      <c r="E125" s="214"/>
      <c r="F125" s="189"/>
      <c r="G125" s="214"/>
      <c r="H125" s="115"/>
      <c r="I125" s="214"/>
      <c r="J125" s="264">
        <f aca="true" t="shared" si="14" ref="J125:J130">SUM(D125:I125)</f>
        <v>0</v>
      </c>
      <c r="K125" s="265"/>
      <c r="L125" s="170"/>
      <c r="M125" s="106"/>
      <c r="N125" s="106"/>
      <c r="O125" s="106"/>
      <c r="P125" s="106"/>
    </row>
    <row r="126" spans="1:16" ht="20" customHeight="1">
      <c r="A126" s="194" t="s">
        <v>27</v>
      </c>
      <c r="B126" s="163" t="s">
        <v>176</v>
      </c>
      <c r="C126" s="251"/>
      <c r="D126" s="189">
        <f>'BB'!C27</f>
        <v>120</v>
      </c>
      <c r="E126" s="214"/>
      <c r="F126" s="189"/>
      <c r="G126" s="214"/>
      <c r="H126" s="115"/>
      <c r="I126" s="214"/>
      <c r="J126" s="264">
        <f t="shared" si="14"/>
        <v>120</v>
      </c>
      <c r="K126" s="265"/>
      <c r="L126" s="170"/>
      <c r="M126" s="106"/>
      <c r="N126" s="106"/>
      <c r="O126" s="106"/>
      <c r="P126" s="106"/>
    </row>
    <row r="127" spans="1:16" ht="20" customHeight="1">
      <c r="A127" s="194" t="s">
        <v>27</v>
      </c>
      <c r="B127" s="163" t="s">
        <v>177</v>
      </c>
      <c r="C127" s="162"/>
      <c r="D127" s="189"/>
      <c r="E127" s="214"/>
      <c r="F127" s="189"/>
      <c r="G127" s="214"/>
      <c r="H127" s="115"/>
      <c r="I127" s="214"/>
      <c r="J127" s="264">
        <f t="shared" si="14"/>
        <v>0</v>
      </c>
      <c r="K127" s="265"/>
      <c r="L127" s="170"/>
      <c r="M127" s="106"/>
      <c r="N127" s="106"/>
      <c r="O127" s="106"/>
      <c r="P127" s="106"/>
    </row>
    <row r="128" spans="1:16" ht="20" customHeight="1">
      <c r="A128" s="194" t="s">
        <v>27</v>
      </c>
      <c r="B128" s="163" t="s">
        <v>178</v>
      </c>
      <c r="C128" s="195"/>
      <c r="D128" s="149"/>
      <c r="E128" s="213"/>
      <c r="F128" s="149"/>
      <c r="G128" s="213"/>
      <c r="H128" s="149"/>
      <c r="I128" s="213"/>
      <c r="J128" s="264">
        <f t="shared" si="14"/>
        <v>0</v>
      </c>
      <c r="K128" s="266"/>
      <c r="L128" s="170"/>
      <c r="M128" s="106"/>
      <c r="N128" s="106"/>
      <c r="O128" s="106"/>
      <c r="P128" s="106"/>
    </row>
    <row r="129" spans="1:16" ht="20" customHeight="1">
      <c r="A129" s="194" t="s">
        <v>27</v>
      </c>
      <c r="B129" s="280" t="s">
        <v>340</v>
      </c>
      <c r="C129" s="195"/>
      <c r="D129" s="149"/>
      <c r="E129" s="213"/>
      <c r="F129" s="149"/>
      <c r="G129" s="213"/>
      <c r="H129" s="149"/>
      <c r="I129" s="213"/>
      <c r="J129" s="264">
        <f t="shared" si="14"/>
        <v>0</v>
      </c>
      <c r="K129" s="265"/>
      <c r="L129" s="170"/>
      <c r="M129" s="106"/>
      <c r="N129" s="106"/>
      <c r="O129" s="106"/>
      <c r="P129" s="106"/>
    </row>
    <row r="130" spans="1:16" ht="20" customHeight="1">
      <c r="A130" s="194" t="s">
        <v>27</v>
      </c>
      <c r="B130" s="163" t="s">
        <v>179</v>
      </c>
      <c r="C130" s="195"/>
      <c r="D130" s="149"/>
      <c r="E130" s="213"/>
      <c r="F130" s="149"/>
      <c r="G130" s="213"/>
      <c r="H130" s="149"/>
      <c r="I130" s="213"/>
      <c r="J130" s="264">
        <f t="shared" si="14"/>
        <v>0</v>
      </c>
      <c r="K130" s="265"/>
      <c r="L130" s="170"/>
      <c r="M130" s="106"/>
      <c r="N130" s="106"/>
      <c r="O130" s="106"/>
      <c r="P130" s="106"/>
    </row>
    <row r="131" spans="1:16" ht="20" customHeight="1">
      <c r="A131" s="196"/>
      <c r="B131" s="197"/>
      <c r="C131" s="198"/>
      <c r="D131" s="152"/>
      <c r="E131" s="213"/>
      <c r="F131" s="152"/>
      <c r="G131" s="213"/>
      <c r="H131" s="152"/>
      <c r="I131" s="213"/>
      <c r="J131" s="169">
        <f>SUM(J125:J130)</f>
        <v>120</v>
      </c>
      <c r="L131" s="170"/>
      <c r="M131" s="106"/>
      <c r="N131" s="106"/>
      <c r="O131" s="106"/>
      <c r="P131" s="106"/>
    </row>
    <row r="132" spans="1:16" ht="20" customHeight="1">
      <c r="A132" s="161" t="s">
        <v>64</v>
      </c>
      <c r="B132" s="114" t="s">
        <v>8</v>
      </c>
      <c r="C132" s="162"/>
      <c r="D132" s="115" t="s">
        <v>66</v>
      </c>
      <c r="E132" s="214" t="s">
        <v>67</v>
      </c>
      <c r="F132" s="115" t="s">
        <v>68</v>
      </c>
      <c r="G132" s="214" t="s">
        <v>69</v>
      </c>
      <c r="H132" s="115" t="s">
        <v>70</v>
      </c>
      <c r="I132" s="214" t="s">
        <v>46</v>
      </c>
      <c r="J132" s="155" t="s">
        <v>17</v>
      </c>
      <c r="L132" s="170"/>
      <c r="M132" s="106"/>
      <c r="N132" s="106"/>
      <c r="O132" s="106"/>
      <c r="P132" s="106"/>
    </row>
    <row r="133" spans="1:16" ht="20" customHeight="1">
      <c r="A133" s="171" t="s">
        <v>37</v>
      </c>
      <c r="B133" s="163" t="s">
        <v>180</v>
      </c>
      <c r="C133" s="186"/>
      <c r="D133" s="149"/>
      <c r="E133" s="213"/>
      <c r="F133" s="149"/>
      <c r="G133" s="213"/>
      <c r="H133" s="149"/>
      <c r="I133" s="213"/>
      <c r="J133" s="150">
        <f aca="true" t="shared" si="15" ref="J133:J138">SUM(D133:I133)</f>
        <v>0</v>
      </c>
      <c r="L133" s="170"/>
      <c r="M133" s="106"/>
      <c r="N133" s="106"/>
      <c r="O133" s="106"/>
      <c r="P133" s="106"/>
    </row>
    <row r="134" spans="1:16" ht="20" customHeight="1">
      <c r="A134" s="171" t="s">
        <v>37</v>
      </c>
      <c r="B134" s="163" t="s">
        <v>181</v>
      </c>
      <c r="C134" s="186"/>
      <c r="D134" s="149"/>
      <c r="E134" s="213"/>
      <c r="F134" s="149"/>
      <c r="G134" s="213"/>
      <c r="H134" s="149"/>
      <c r="I134" s="213">
        <f>TR!C27</f>
        <v>20</v>
      </c>
      <c r="J134" s="150">
        <f t="shared" si="15"/>
        <v>20</v>
      </c>
      <c r="L134" s="170"/>
      <c r="M134" s="106"/>
      <c r="N134" s="106"/>
      <c r="O134" s="106"/>
      <c r="P134" s="106"/>
    </row>
    <row r="135" spans="1:16" ht="20" customHeight="1">
      <c r="A135" s="171" t="s">
        <v>37</v>
      </c>
      <c r="B135" s="163" t="s">
        <v>182</v>
      </c>
      <c r="C135" s="186"/>
      <c r="D135" s="149"/>
      <c r="E135" s="213"/>
      <c r="F135" s="149"/>
      <c r="G135" s="213"/>
      <c r="H135" s="150"/>
      <c r="I135" s="213"/>
      <c r="J135" s="150">
        <f t="shared" si="15"/>
        <v>0</v>
      </c>
      <c r="L135" s="170"/>
      <c r="M135" s="106"/>
      <c r="N135" s="106"/>
      <c r="O135" s="106"/>
      <c r="P135" s="106"/>
    </row>
    <row r="136" spans="1:16" ht="20" customHeight="1">
      <c r="A136" s="171" t="s">
        <v>37</v>
      </c>
      <c r="B136" s="163" t="s">
        <v>183</v>
      </c>
      <c r="C136" s="192"/>
      <c r="D136" s="149"/>
      <c r="E136" s="213"/>
      <c r="F136" s="149"/>
      <c r="G136" s="213">
        <f>TD!C25</f>
        <v>155</v>
      </c>
      <c r="H136" s="150"/>
      <c r="I136" s="213"/>
      <c r="J136" s="150">
        <f t="shared" si="15"/>
        <v>155</v>
      </c>
      <c r="L136" s="170"/>
      <c r="M136" s="106"/>
      <c r="N136" s="106"/>
      <c r="O136" s="106"/>
      <c r="P136" s="106"/>
    </row>
    <row r="137" spans="1:16" ht="20" customHeight="1">
      <c r="A137" s="171" t="s">
        <v>37</v>
      </c>
      <c r="B137" s="163" t="s">
        <v>265</v>
      </c>
      <c r="C137" s="186"/>
      <c r="D137" s="149"/>
      <c r="E137" s="213"/>
      <c r="F137" s="149"/>
      <c r="G137" s="213"/>
      <c r="H137" s="150"/>
      <c r="I137" s="213">
        <f>TR!C25</f>
        <v>60</v>
      </c>
      <c r="J137" s="150">
        <f t="shared" si="15"/>
        <v>60</v>
      </c>
      <c r="L137" s="170"/>
      <c r="M137" s="106"/>
      <c r="N137" s="106"/>
      <c r="O137" s="106"/>
      <c r="P137" s="106"/>
    </row>
    <row r="138" spans="1:16" ht="20" customHeight="1">
      <c r="A138" s="171" t="s">
        <v>37</v>
      </c>
      <c r="B138" s="163" t="s">
        <v>294</v>
      </c>
      <c r="C138" s="186"/>
      <c r="D138" s="149"/>
      <c r="E138" s="213"/>
      <c r="F138" s="149"/>
      <c r="G138" s="213">
        <f>TD!C28</f>
        <v>10</v>
      </c>
      <c r="H138" s="149"/>
      <c r="I138" s="213"/>
      <c r="J138" s="150">
        <f t="shared" si="15"/>
        <v>10</v>
      </c>
      <c r="L138" s="170"/>
      <c r="M138" s="106"/>
      <c r="N138" s="106"/>
      <c r="O138" s="106"/>
      <c r="P138" s="106"/>
    </row>
    <row r="139" spans="1:16" ht="20" customHeight="1">
      <c r="A139" s="108"/>
      <c r="B139" s="108"/>
      <c r="C139" s="108"/>
      <c r="D139" s="152"/>
      <c r="E139" s="213"/>
      <c r="F139" s="152"/>
      <c r="G139" s="213"/>
      <c r="H139" s="152"/>
      <c r="I139" s="213"/>
      <c r="J139" s="169">
        <f>SUM(J133:J138)</f>
        <v>245</v>
      </c>
      <c r="L139" s="170"/>
      <c r="M139" s="106"/>
      <c r="N139" s="106"/>
      <c r="O139" s="106"/>
      <c r="P139" s="106"/>
    </row>
    <row r="140" spans="12:13" ht="20" customHeight="1">
      <c r="L140" s="170"/>
      <c r="M140" s="106"/>
    </row>
  </sheetData>
  <mergeCells count="1">
    <mergeCell ref="L1:M1"/>
  </mergeCells>
  <printOptions/>
  <pageMargins left="0.7" right="0.7" top="0.75" bottom="0.75" header="0.3" footer="0.3"/>
  <pageSetup fitToHeight="0" fitToWidth="1" horizontalDpi="600" verticalDpi="600" orientation="portrait" scale="33" r:id="rId1"/>
  <ignoredErrors>
    <ignoredError sqref="J20:J22 J24:J25 J29:J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workbookViewId="0" topLeftCell="A1">
      <selection activeCell="H14" sqref="H14"/>
    </sheetView>
  </sheetViews>
  <sheetFormatPr defaultColWidth="9.140625" defaultRowHeight="20.25" customHeight="1"/>
  <cols>
    <col min="2" max="2" width="22.28125" style="0" customWidth="1"/>
    <col min="3" max="3" width="11.421875" style="0" customWidth="1"/>
    <col min="4" max="4" width="8.7109375" style="278" customWidth="1"/>
    <col min="6" max="6" width="8.7109375" style="278" customWidth="1"/>
    <col min="8" max="8" width="12.57421875" style="0" customWidth="1"/>
    <col min="9" max="9" width="19.8515625" style="0" customWidth="1"/>
    <col min="10" max="10" width="18.8515625" style="0" customWidth="1"/>
    <col min="11" max="11" width="12.57421875" style="0" customWidth="1"/>
    <col min="12" max="12" width="10.8515625" style="0" customWidth="1"/>
    <col min="13" max="13" width="26.8515625" style="0" customWidth="1"/>
  </cols>
  <sheetData>
    <row r="1" spans="1:18" ht="20.5" customHeight="1">
      <c r="A1" s="102" t="s">
        <v>40</v>
      </c>
      <c r="B1" s="63"/>
      <c r="C1" s="63"/>
      <c r="D1" s="274"/>
      <c r="E1" s="63"/>
      <c r="F1" s="274"/>
      <c r="G1" s="104"/>
      <c r="H1" s="107"/>
      <c r="I1" s="393" t="s">
        <v>101</v>
      </c>
      <c r="J1" s="393"/>
      <c r="L1" s="105" t="s">
        <v>41</v>
      </c>
      <c r="M1" s="106"/>
      <c r="N1" s="106"/>
      <c r="O1" s="106"/>
      <c r="P1" s="106"/>
      <c r="Q1" s="106"/>
      <c r="R1" s="107"/>
    </row>
    <row r="2" spans="1:18" ht="20.5" customHeight="1">
      <c r="A2" s="108"/>
      <c r="B2" s="108"/>
      <c r="C2" s="103"/>
      <c r="D2" s="274"/>
      <c r="E2" s="103"/>
      <c r="F2" s="274"/>
      <c r="G2" s="109"/>
      <c r="H2" s="106"/>
      <c r="I2" s="113" t="s">
        <v>45</v>
      </c>
      <c r="J2" s="113">
        <f>G8</f>
        <v>92.5</v>
      </c>
      <c r="L2" s="110" t="s">
        <v>9</v>
      </c>
      <c r="M2" s="110" t="s">
        <v>8</v>
      </c>
      <c r="N2" s="111" t="s">
        <v>42</v>
      </c>
      <c r="O2" s="217" t="s">
        <v>43</v>
      </c>
      <c r="P2" s="111" t="s">
        <v>44</v>
      </c>
      <c r="Q2" s="111" t="s">
        <v>46</v>
      </c>
      <c r="R2" s="112" t="s">
        <v>17</v>
      </c>
    </row>
    <row r="3" spans="1:18" ht="20.5" customHeight="1">
      <c r="A3" s="63"/>
      <c r="B3" s="114" t="s">
        <v>8</v>
      </c>
      <c r="C3" s="115" t="s">
        <v>42</v>
      </c>
      <c r="D3" s="276" t="s">
        <v>44</v>
      </c>
      <c r="E3" s="116" t="s">
        <v>43</v>
      </c>
      <c r="F3" s="276" t="s">
        <v>46</v>
      </c>
      <c r="G3" s="104"/>
      <c r="H3" s="106"/>
      <c r="I3" s="113" t="s">
        <v>47</v>
      </c>
      <c r="J3" s="113">
        <f>G14</f>
        <v>0</v>
      </c>
      <c r="L3" s="331" t="s">
        <v>29</v>
      </c>
      <c r="M3" s="549" t="s">
        <v>271</v>
      </c>
      <c r="N3" s="545">
        <f>'BA'!C31</f>
        <v>55</v>
      </c>
      <c r="O3" s="331">
        <f>'GT'!C30</f>
        <v>0</v>
      </c>
      <c r="P3" s="331"/>
      <c r="Q3" s="331"/>
      <c r="R3" s="550"/>
    </row>
    <row r="4" spans="1:18" ht="20.5" customHeight="1">
      <c r="A4" s="118" t="s">
        <v>45</v>
      </c>
      <c r="B4" s="134" t="s">
        <v>111</v>
      </c>
      <c r="C4" s="63"/>
      <c r="D4" s="274"/>
      <c r="E4" s="63"/>
      <c r="F4" s="274"/>
      <c r="G4" s="104">
        <f>SUM(C4:F4)</f>
        <v>0</v>
      </c>
      <c r="H4" s="106"/>
      <c r="I4" s="113" t="s">
        <v>39</v>
      </c>
      <c r="J4" s="113">
        <f>G20</f>
        <v>0</v>
      </c>
      <c r="L4" s="119"/>
      <c r="M4" s="100"/>
      <c r="N4" s="119"/>
      <c r="O4" s="119"/>
      <c r="P4" s="119"/>
      <c r="Q4" s="119"/>
      <c r="R4" s="204"/>
    </row>
    <row r="5" spans="1:18" ht="20.5" customHeight="1">
      <c r="A5" s="118" t="s">
        <v>45</v>
      </c>
      <c r="B5" s="134" t="s">
        <v>112</v>
      </c>
      <c r="C5" s="63"/>
      <c r="D5" s="274"/>
      <c r="E5" s="63"/>
      <c r="F5" s="274"/>
      <c r="G5" s="104">
        <f>SUM(C5:F5)</f>
        <v>0</v>
      </c>
      <c r="H5" s="106"/>
      <c r="I5" s="113" t="s">
        <v>36</v>
      </c>
      <c r="J5" s="113">
        <f>G26</f>
        <v>120</v>
      </c>
      <c r="L5" s="119"/>
      <c r="M5" s="203"/>
      <c r="N5" s="119"/>
      <c r="O5" s="119"/>
      <c r="P5" s="119"/>
      <c r="Q5" s="119"/>
      <c r="R5" s="204"/>
    </row>
    <row r="6" spans="1:18" ht="20.5" customHeight="1">
      <c r="A6" s="118" t="s">
        <v>45</v>
      </c>
      <c r="B6" s="134" t="s">
        <v>113</v>
      </c>
      <c r="C6" s="63"/>
      <c r="D6" s="274"/>
      <c r="E6" s="63"/>
      <c r="F6" s="274"/>
      <c r="G6" s="104">
        <f>SUM(C6:F6)</f>
        <v>0</v>
      </c>
      <c r="H6" s="106"/>
      <c r="I6" s="113" t="s">
        <v>48</v>
      </c>
      <c r="J6" s="113">
        <f>G32</f>
        <v>0</v>
      </c>
      <c r="L6" s="119"/>
      <c r="M6" s="99"/>
      <c r="N6" s="119"/>
      <c r="O6" s="119"/>
      <c r="P6" s="119"/>
      <c r="Q6" s="119"/>
      <c r="R6" s="204"/>
    </row>
    <row r="7" spans="1:18" ht="20.5" customHeight="1">
      <c r="A7" s="544" t="s">
        <v>45</v>
      </c>
      <c r="B7" s="330" t="s">
        <v>114</v>
      </c>
      <c r="C7" s="545">
        <f>'BA'!C26</f>
        <v>10</v>
      </c>
      <c r="D7" s="331">
        <f>'BK'!C26</f>
        <v>82.5</v>
      </c>
      <c r="E7" s="331"/>
      <c r="F7" s="331"/>
      <c r="G7" s="104">
        <f>SUM(C7:F7)</f>
        <v>92.5</v>
      </c>
      <c r="H7" s="106"/>
      <c r="I7" s="113" t="s">
        <v>102</v>
      </c>
      <c r="J7" s="113">
        <f>G37</f>
        <v>0</v>
      </c>
      <c r="L7" s="119"/>
      <c r="M7" s="119"/>
      <c r="N7" s="119"/>
      <c r="O7" s="119"/>
      <c r="P7" s="119"/>
      <c r="Q7" s="119"/>
      <c r="R7" s="204"/>
    </row>
    <row r="8" spans="1:18" ht="20.5" customHeight="1">
      <c r="A8" s="103"/>
      <c r="B8" s="103"/>
      <c r="C8" s="103"/>
      <c r="D8" s="274"/>
      <c r="E8" s="103"/>
      <c r="F8" s="274"/>
      <c r="G8" s="109">
        <f>SUM(G4:G7)</f>
        <v>92.5</v>
      </c>
      <c r="H8" s="106"/>
      <c r="I8" s="113" t="s">
        <v>34</v>
      </c>
      <c r="J8" s="113">
        <f>G43</f>
        <v>0</v>
      </c>
      <c r="L8" s="119"/>
      <c r="M8" s="119"/>
      <c r="N8" s="119"/>
      <c r="O8" s="119"/>
      <c r="P8" s="119"/>
      <c r="Q8" s="119"/>
      <c r="R8" s="204"/>
    </row>
    <row r="9" spans="1:18" ht="20.5" customHeight="1">
      <c r="A9" s="119"/>
      <c r="B9" s="114" t="s">
        <v>8</v>
      </c>
      <c r="C9" s="115" t="s">
        <v>42</v>
      </c>
      <c r="D9" s="276" t="s">
        <v>44</v>
      </c>
      <c r="E9" s="116" t="s">
        <v>43</v>
      </c>
      <c r="F9" s="276" t="s">
        <v>46</v>
      </c>
      <c r="G9" s="104"/>
      <c r="H9" s="106"/>
      <c r="I9" s="113" t="s">
        <v>49</v>
      </c>
      <c r="J9" s="113">
        <f>G49</f>
        <v>0</v>
      </c>
      <c r="L9" s="106"/>
      <c r="M9" s="106"/>
      <c r="N9" s="106"/>
      <c r="O9" s="106"/>
      <c r="P9" s="106"/>
      <c r="Q9" s="106"/>
      <c r="R9" s="106"/>
    </row>
    <row r="10" spans="1:18" ht="20.5" customHeight="1">
      <c r="A10" s="120" t="s">
        <v>33</v>
      </c>
      <c r="B10" s="134" t="s">
        <v>115</v>
      </c>
      <c r="C10" s="63"/>
      <c r="D10" s="274"/>
      <c r="E10" s="63"/>
      <c r="F10" s="274"/>
      <c r="G10" s="104">
        <f>SUM(C10:F10)</f>
        <v>0</v>
      </c>
      <c r="H10" s="106"/>
      <c r="I10" s="113" t="s">
        <v>50</v>
      </c>
      <c r="J10" s="113">
        <f>G55</f>
        <v>45</v>
      </c>
      <c r="L10" s="106"/>
      <c r="M10" s="106"/>
      <c r="N10" s="106"/>
      <c r="O10" s="106"/>
      <c r="P10" s="106"/>
      <c r="Q10" s="106"/>
      <c r="R10" s="106"/>
    </row>
    <row r="11" spans="1:18" ht="20.5" customHeight="1">
      <c r="A11" s="120" t="s">
        <v>33</v>
      </c>
      <c r="B11" s="134" t="s">
        <v>116</v>
      </c>
      <c r="C11" s="63"/>
      <c r="D11" s="274"/>
      <c r="E11" s="303"/>
      <c r="F11" s="274"/>
      <c r="G11" s="104">
        <f aca="true" t="shared" si="0" ref="G11:G13">SUM(C11:F11)</f>
        <v>0</v>
      </c>
      <c r="H11" s="106"/>
      <c r="I11" s="113" t="s">
        <v>51</v>
      </c>
      <c r="J11" s="113">
        <f>G67</f>
        <v>0</v>
      </c>
      <c r="L11" s="106"/>
      <c r="M11" s="121"/>
      <c r="N11" s="122"/>
      <c r="O11" s="106"/>
      <c r="P11" s="106"/>
      <c r="Q11" s="106"/>
      <c r="R11" s="106"/>
    </row>
    <row r="12" spans="1:18" ht="20.5" customHeight="1">
      <c r="A12" s="120" t="s">
        <v>33</v>
      </c>
      <c r="B12" s="134" t="s">
        <v>117</v>
      </c>
      <c r="C12" s="63"/>
      <c r="D12" s="274"/>
      <c r="E12" s="63"/>
      <c r="F12" s="274"/>
      <c r="G12" s="104">
        <f t="shared" si="0"/>
        <v>0</v>
      </c>
      <c r="H12" s="106"/>
      <c r="I12" s="113" t="s">
        <v>52</v>
      </c>
      <c r="J12" s="113">
        <f>G61</f>
        <v>152.5</v>
      </c>
      <c r="L12" s="123"/>
      <c r="M12" s="106"/>
      <c r="N12" s="122"/>
      <c r="O12" s="106"/>
      <c r="P12" s="106"/>
      <c r="Q12" s="106"/>
      <c r="R12" s="106"/>
    </row>
    <row r="13" spans="1:18" ht="20.5" customHeight="1">
      <c r="A13" s="120" t="s">
        <v>33</v>
      </c>
      <c r="B13" s="134" t="s">
        <v>118</v>
      </c>
      <c r="C13" s="63"/>
      <c r="D13" s="274"/>
      <c r="E13" s="63"/>
      <c r="F13" s="274"/>
      <c r="G13" s="104">
        <f t="shared" si="0"/>
        <v>0</v>
      </c>
      <c r="H13" s="106"/>
      <c r="I13" s="113" t="s">
        <v>53</v>
      </c>
      <c r="J13" s="113">
        <f>G73</f>
        <v>150</v>
      </c>
      <c r="L13" s="123"/>
      <c r="M13" s="124"/>
      <c r="N13" s="122"/>
      <c r="O13" s="106"/>
      <c r="P13" s="106"/>
      <c r="Q13" s="106"/>
      <c r="R13" s="106"/>
    </row>
    <row r="14" spans="1:18" ht="20.5" customHeight="1">
      <c r="A14" s="103"/>
      <c r="B14" s="103"/>
      <c r="C14" s="103"/>
      <c r="D14" s="274"/>
      <c r="E14" s="103"/>
      <c r="F14" s="274"/>
      <c r="G14" s="109">
        <f>SUM(G10:G13)</f>
        <v>0</v>
      </c>
      <c r="H14" s="106"/>
      <c r="I14" s="113" t="s">
        <v>54</v>
      </c>
      <c r="J14" s="113">
        <f>G79</f>
        <v>105</v>
      </c>
      <c r="L14" s="123"/>
      <c r="M14" s="121"/>
      <c r="N14" s="106"/>
      <c r="O14" s="106"/>
      <c r="P14" s="106"/>
      <c r="Q14" s="106"/>
      <c r="R14" s="106"/>
    </row>
    <row r="15" spans="1:18" ht="20.5" customHeight="1">
      <c r="A15" s="114" t="s">
        <v>39</v>
      </c>
      <c r="B15" s="114" t="s">
        <v>8</v>
      </c>
      <c r="C15" s="115" t="s">
        <v>42</v>
      </c>
      <c r="D15" s="276" t="s">
        <v>44</v>
      </c>
      <c r="E15" s="116" t="s">
        <v>43</v>
      </c>
      <c r="F15" s="276" t="s">
        <v>46</v>
      </c>
      <c r="G15" s="104"/>
      <c r="H15" s="106"/>
      <c r="I15" s="113" t="s">
        <v>55</v>
      </c>
      <c r="J15" s="113">
        <f>G85</f>
        <v>0</v>
      </c>
      <c r="L15" s="125"/>
      <c r="M15" s="122"/>
      <c r="N15" s="126"/>
      <c r="O15" s="106"/>
      <c r="P15" s="106"/>
      <c r="Q15" s="106"/>
      <c r="R15" s="106"/>
    </row>
    <row r="16" spans="1:18" ht="20.5" customHeight="1">
      <c r="A16" s="28" t="s">
        <v>39</v>
      </c>
      <c r="B16" s="134" t="s">
        <v>119</v>
      </c>
      <c r="C16" s="119"/>
      <c r="D16" s="274"/>
      <c r="E16" s="119"/>
      <c r="F16" s="274"/>
      <c r="G16" s="104">
        <f>SUM(C16:F16)</f>
        <v>0</v>
      </c>
      <c r="H16" s="106"/>
      <c r="I16" s="113" t="s">
        <v>56</v>
      </c>
      <c r="J16" s="113">
        <f>G91</f>
        <v>97.5</v>
      </c>
      <c r="L16" s="127"/>
      <c r="M16" s="106"/>
      <c r="N16" s="126"/>
      <c r="O16" s="106"/>
      <c r="P16" s="106"/>
      <c r="Q16" s="106"/>
      <c r="R16" s="106"/>
    </row>
    <row r="17" spans="1:18" ht="20.5" customHeight="1">
      <c r="A17" s="28" t="s">
        <v>39</v>
      </c>
      <c r="B17" s="134" t="s">
        <v>120</v>
      </c>
      <c r="C17" s="119"/>
      <c r="D17" s="274"/>
      <c r="E17" s="119"/>
      <c r="F17" s="274"/>
      <c r="G17" s="104">
        <f>SUM(C17:F17)</f>
        <v>0</v>
      </c>
      <c r="H17" s="106"/>
      <c r="I17" s="113" t="s">
        <v>37</v>
      </c>
      <c r="J17" s="113">
        <f>G97</f>
        <v>140</v>
      </c>
      <c r="L17" s="127"/>
      <c r="M17" s="106"/>
      <c r="N17" s="106"/>
      <c r="O17" s="106"/>
      <c r="P17" s="106"/>
      <c r="Q17" s="106"/>
      <c r="R17" s="106"/>
    </row>
    <row r="18" spans="1:18" ht="20.5" customHeight="1">
      <c r="A18" s="28" t="s">
        <v>39</v>
      </c>
      <c r="B18" s="134" t="s">
        <v>121</v>
      </c>
      <c r="C18" s="546">
        <f>'BA'!C28</f>
        <v>0</v>
      </c>
      <c r="D18" s="274"/>
      <c r="E18" s="119"/>
      <c r="F18" s="274"/>
      <c r="G18" s="104">
        <f>SUM(C18:F18)</f>
        <v>0</v>
      </c>
      <c r="H18" s="106"/>
      <c r="I18" s="113" t="s">
        <v>27</v>
      </c>
      <c r="J18" s="113">
        <f>G103</f>
        <v>0</v>
      </c>
      <c r="L18" s="106"/>
      <c r="M18" s="122"/>
      <c r="N18" s="126"/>
      <c r="O18" s="106"/>
      <c r="P18" s="106"/>
      <c r="Q18" s="106"/>
      <c r="R18" s="106"/>
    </row>
    <row r="19" spans="1:18" ht="20.5" customHeight="1">
      <c r="A19" s="28" t="s">
        <v>39</v>
      </c>
      <c r="B19" s="134" t="s">
        <v>122</v>
      </c>
      <c r="C19" s="119"/>
      <c r="D19" s="274"/>
      <c r="E19" s="119"/>
      <c r="F19" s="274"/>
      <c r="G19" s="104">
        <f>SUM(C19:F19)</f>
        <v>0</v>
      </c>
      <c r="H19" s="106"/>
      <c r="I19" s="106"/>
      <c r="J19" s="106"/>
      <c r="L19" s="128"/>
      <c r="M19" s="126"/>
      <c r="N19" s="106"/>
      <c r="O19" s="106"/>
      <c r="P19" s="106"/>
      <c r="Q19" s="106"/>
      <c r="R19" s="106"/>
    </row>
    <row r="20" spans="1:18" ht="20.5" customHeight="1">
      <c r="A20" s="108"/>
      <c r="B20" s="108"/>
      <c r="C20" s="103"/>
      <c r="D20" s="274"/>
      <c r="E20" s="103"/>
      <c r="F20" s="274"/>
      <c r="G20" s="109">
        <f>SUM(G16:G19)</f>
        <v>0</v>
      </c>
      <c r="H20" s="106"/>
      <c r="I20" s="106"/>
      <c r="J20" s="106"/>
      <c r="L20" s="128"/>
      <c r="M20" s="129"/>
      <c r="N20" s="130"/>
      <c r="O20" s="106"/>
      <c r="P20" s="106"/>
      <c r="Q20" s="106"/>
      <c r="R20" s="106"/>
    </row>
    <row r="21" spans="1:18" ht="20.5" customHeight="1">
      <c r="A21" s="119"/>
      <c r="B21" s="114" t="s">
        <v>8</v>
      </c>
      <c r="C21" s="115" t="s">
        <v>42</v>
      </c>
      <c r="D21" s="276" t="s">
        <v>44</v>
      </c>
      <c r="E21" s="116" t="s">
        <v>43</v>
      </c>
      <c r="F21" s="276" t="s">
        <v>46</v>
      </c>
      <c r="G21" s="104"/>
      <c r="H21" s="106"/>
      <c r="I21" s="106"/>
      <c r="J21" s="106"/>
      <c r="L21" s="123"/>
      <c r="M21" s="106"/>
      <c r="N21" s="124"/>
      <c r="O21" s="106"/>
      <c r="P21" s="106"/>
      <c r="Q21" s="106"/>
      <c r="R21" s="106"/>
    </row>
    <row r="22" spans="1:18" ht="20.5" customHeight="1">
      <c r="A22" s="120" t="s">
        <v>36</v>
      </c>
      <c r="B22" s="134" t="s">
        <v>123</v>
      </c>
      <c r="C22" s="63"/>
      <c r="D22" s="274"/>
      <c r="E22" s="63"/>
      <c r="F22" s="274"/>
      <c r="G22" s="104">
        <f>SUM(C14:F14)</f>
        <v>0</v>
      </c>
      <c r="H22" s="106"/>
      <c r="I22" s="106"/>
      <c r="J22" s="106"/>
      <c r="L22" s="123"/>
      <c r="M22" s="106"/>
      <c r="N22" s="126"/>
      <c r="O22" s="106"/>
      <c r="P22" s="106"/>
      <c r="Q22" s="106"/>
      <c r="R22" s="106"/>
    </row>
    <row r="23" spans="1:18" ht="20.5" customHeight="1">
      <c r="A23" s="120" t="s">
        <v>36</v>
      </c>
      <c r="B23" s="134" t="s">
        <v>124</v>
      </c>
      <c r="C23" s="63"/>
      <c r="D23" s="274"/>
      <c r="E23" s="63"/>
      <c r="F23" s="274">
        <f>TR!C30</f>
        <v>0</v>
      </c>
      <c r="G23" s="104">
        <f>SUM(C22:F22)</f>
        <v>0</v>
      </c>
      <c r="H23" s="106"/>
      <c r="I23" s="106"/>
      <c r="J23" s="106"/>
      <c r="L23" s="123"/>
      <c r="M23" s="126"/>
      <c r="N23" s="126"/>
      <c r="O23" s="106"/>
      <c r="P23" s="106"/>
      <c r="Q23" s="106"/>
      <c r="R23" s="106"/>
    </row>
    <row r="24" spans="1:18" ht="20.5" customHeight="1">
      <c r="A24" s="120" t="s">
        <v>36</v>
      </c>
      <c r="B24" s="134" t="s">
        <v>125</v>
      </c>
      <c r="C24" s="63"/>
      <c r="D24" s="274"/>
      <c r="E24" s="63">
        <f>'GT'!C31</f>
        <v>120</v>
      </c>
      <c r="F24" s="274"/>
      <c r="G24" s="104">
        <f>SUM(C23:F23)</f>
        <v>0</v>
      </c>
      <c r="H24" s="106"/>
      <c r="I24" s="106"/>
      <c r="J24" s="106"/>
      <c r="L24" s="123"/>
      <c r="M24" s="126"/>
      <c r="N24" s="129"/>
      <c r="O24" s="106"/>
      <c r="P24" s="106"/>
      <c r="Q24" s="106"/>
      <c r="R24" s="106"/>
    </row>
    <row r="25" spans="1:18" ht="20.5" customHeight="1">
      <c r="A25" s="120" t="s">
        <v>36</v>
      </c>
      <c r="B25" s="134" t="s">
        <v>126</v>
      </c>
      <c r="C25" s="63"/>
      <c r="D25" s="274"/>
      <c r="E25" s="63"/>
      <c r="F25" s="274"/>
      <c r="G25" s="104">
        <f>SUM(C24:F24)</f>
        <v>120</v>
      </c>
      <c r="H25" s="106"/>
      <c r="I25" s="106"/>
      <c r="J25" s="106"/>
      <c r="L25" s="123"/>
      <c r="M25" s="106"/>
      <c r="N25" s="106"/>
      <c r="O25" s="106"/>
      <c r="P25" s="106"/>
      <c r="Q25" s="106"/>
      <c r="R25" s="106"/>
    </row>
    <row r="26" spans="1:18" ht="20.5" customHeight="1">
      <c r="A26" s="131"/>
      <c r="B26" s="132"/>
      <c r="C26" s="103"/>
      <c r="D26" s="274"/>
      <c r="E26" s="103"/>
      <c r="F26" s="274"/>
      <c r="G26" s="109">
        <f>SUM(G22:G25)</f>
        <v>120</v>
      </c>
      <c r="H26" s="106"/>
      <c r="I26" s="106"/>
      <c r="J26" s="106"/>
      <c r="L26" s="123"/>
      <c r="M26" s="106"/>
      <c r="N26" s="124"/>
      <c r="O26" s="106"/>
      <c r="P26" s="106"/>
      <c r="Q26" s="106"/>
      <c r="R26" s="106"/>
    </row>
    <row r="27" spans="1:18" ht="20.5" customHeight="1">
      <c r="A27" s="119"/>
      <c r="B27" s="114" t="s">
        <v>8</v>
      </c>
      <c r="C27" s="115" t="s">
        <v>42</v>
      </c>
      <c r="D27" s="276" t="s">
        <v>44</v>
      </c>
      <c r="E27" s="116" t="s">
        <v>43</v>
      </c>
      <c r="F27" s="276" t="s">
        <v>46</v>
      </c>
      <c r="G27" s="104"/>
      <c r="H27" s="106"/>
      <c r="I27" s="106"/>
      <c r="J27" s="106"/>
      <c r="L27" s="127"/>
      <c r="M27" s="106"/>
      <c r="N27" s="122"/>
      <c r="O27" s="106"/>
      <c r="P27" s="106"/>
      <c r="Q27" s="106"/>
      <c r="R27" s="106"/>
    </row>
    <row r="28" spans="1:18" ht="20.5" customHeight="1">
      <c r="A28" s="133" t="s">
        <v>48</v>
      </c>
      <c r="B28" s="134" t="s">
        <v>127</v>
      </c>
      <c r="C28" s="63"/>
      <c r="D28" s="274"/>
      <c r="E28" s="63"/>
      <c r="F28" s="274"/>
      <c r="G28" s="104">
        <f>SUM(C28:F28)</f>
        <v>0</v>
      </c>
      <c r="H28" s="106"/>
      <c r="I28" s="106"/>
      <c r="J28" s="106"/>
      <c r="L28" s="72"/>
      <c r="M28" s="106"/>
      <c r="N28" s="106"/>
      <c r="O28" s="106"/>
      <c r="P28" s="106"/>
      <c r="Q28" s="106"/>
      <c r="R28" s="106"/>
    </row>
    <row r="29" spans="1:18" ht="20.5" customHeight="1">
      <c r="A29" s="133" t="s">
        <v>48</v>
      </c>
      <c r="B29" s="134" t="s">
        <v>128</v>
      </c>
      <c r="C29" s="63"/>
      <c r="D29" s="274"/>
      <c r="E29" s="63"/>
      <c r="F29" s="274"/>
      <c r="G29" s="104">
        <f>SUM(C28:F28)</f>
        <v>0</v>
      </c>
      <c r="H29" s="106"/>
      <c r="I29" s="106"/>
      <c r="J29" s="106"/>
      <c r="L29" s="128"/>
      <c r="M29" s="106"/>
      <c r="N29" s="122"/>
      <c r="O29" s="106"/>
      <c r="P29" s="106"/>
      <c r="Q29" s="106"/>
      <c r="R29" s="106"/>
    </row>
    <row r="30" spans="1:18" ht="20.5" customHeight="1">
      <c r="A30" s="135" t="s">
        <v>48</v>
      </c>
      <c r="B30" s="279" t="s">
        <v>129</v>
      </c>
      <c r="C30" s="63"/>
      <c r="D30" s="274"/>
      <c r="E30" s="63"/>
      <c r="F30" s="274"/>
      <c r="G30" s="104">
        <f>SUM(C29:F29)</f>
        <v>0</v>
      </c>
      <c r="H30" s="106"/>
      <c r="I30" s="106"/>
      <c r="J30" s="106"/>
      <c r="L30" s="72"/>
      <c r="M30" s="106"/>
      <c r="N30" s="136"/>
      <c r="O30" s="106"/>
      <c r="P30" s="106"/>
      <c r="Q30" s="106"/>
      <c r="R30" s="106"/>
    </row>
    <row r="31" spans="1:18" ht="20.5" customHeight="1">
      <c r="A31" s="133" t="s">
        <v>48</v>
      </c>
      <c r="B31" s="134" t="s">
        <v>130</v>
      </c>
      <c r="C31" s="63"/>
      <c r="D31" s="274"/>
      <c r="E31" s="63"/>
      <c r="F31" s="274"/>
      <c r="G31" s="104">
        <f>SUM(C30:F30)</f>
        <v>0</v>
      </c>
      <c r="H31" s="106"/>
      <c r="I31" s="106"/>
      <c r="J31" s="106"/>
      <c r="L31" s="106"/>
      <c r="M31" s="106"/>
      <c r="N31" s="106"/>
      <c r="O31" s="106"/>
      <c r="P31" s="106"/>
      <c r="Q31" s="106"/>
      <c r="R31" s="106"/>
    </row>
    <row r="32" spans="1:18" ht="20.5" customHeight="1">
      <c r="A32" s="274"/>
      <c r="B32" s="274"/>
      <c r="C32" s="274"/>
      <c r="D32" s="274"/>
      <c r="E32" s="274"/>
      <c r="F32" s="274"/>
      <c r="G32" s="275">
        <f>SUM(G28:G31)</f>
        <v>0</v>
      </c>
      <c r="H32" s="106"/>
      <c r="I32" s="106"/>
      <c r="J32" s="106"/>
      <c r="L32" s="106"/>
      <c r="M32" s="106"/>
      <c r="N32" s="106"/>
      <c r="O32" s="106"/>
      <c r="P32" s="106"/>
      <c r="Q32" s="106"/>
      <c r="R32" s="106"/>
    </row>
    <row r="33" spans="1:18" ht="20.5" customHeight="1">
      <c r="A33" s="119" t="s">
        <v>102</v>
      </c>
      <c r="B33" s="134" t="s">
        <v>131</v>
      </c>
      <c r="C33" s="119"/>
      <c r="D33" s="274"/>
      <c r="E33" s="119"/>
      <c r="F33" s="274"/>
      <c r="G33" s="104">
        <f>SUM(C33:F33)</f>
        <v>0</v>
      </c>
      <c r="H33" s="106"/>
      <c r="I33" s="106"/>
      <c r="J33" s="106"/>
      <c r="L33" s="106"/>
      <c r="M33" s="106"/>
      <c r="N33" s="106"/>
      <c r="O33" s="106"/>
      <c r="P33" s="106"/>
      <c r="Q33" s="106"/>
      <c r="R33" s="106"/>
    </row>
    <row r="34" spans="1:18" ht="20.5" customHeight="1">
      <c r="A34" s="119" t="s">
        <v>102</v>
      </c>
      <c r="B34" s="134" t="s">
        <v>132</v>
      </c>
      <c r="C34" s="119"/>
      <c r="D34" s="274"/>
      <c r="E34" s="119"/>
      <c r="F34" s="274"/>
      <c r="G34" s="104">
        <f aca="true" t="shared" si="1" ref="G34:G36">SUM(C34:F34)</f>
        <v>0</v>
      </c>
      <c r="H34" s="106"/>
      <c r="I34" s="106"/>
      <c r="J34" s="106"/>
      <c r="L34" s="72"/>
      <c r="M34" s="106"/>
      <c r="N34" s="106"/>
      <c r="O34" s="106"/>
      <c r="P34" s="106"/>
      <c r="Q34" s="106"/>
      <c r="R34" s="106"/>
    </row>
    <row r="35" spans="1:18" ht="20.5" customHeight="1">
      <c r="A35" s="119" t="s">
        <v>102</v>
      </c>
      <c r="B35" s="134" t="s">
        <v>133</v>
      </c>
      <c r="C35" s="119"/>
      <c r="D35" s="274"/>
      <c r="E35" s="119"/>
      <c r="F35" s="274"/>
      <c r="G35" s="104">
        <f t="shared" si="1"/>
        <v>0</v>
      </c>
      <c r="H35" s="106"/>
      <c r="I35" s="106"/>
      <c r="J35" s="106"/>
      <c r="L35" s="72"/>
      <c r="M35" s="106"/>
      <c r="N35" s="106"/>
      <c r="O35" s="106"/>
      <c r="P35" s="106"/>
      <c r="Q35" s="106"/>
      <c r="R35" s="106"/>
    </row>
    <row r="36" spans="1:18" ht="20.5" customHeight="1">
      <c r="A36" s="119" t="s">
        <v>102</v>
      </c>
      <c r="B36" s="134" t="s">
        <v>134</v>
      </c>
      <c r="C36" s="119"/>
      <c r="D36" s="274"/>
      <c r="E36" s="119"/>
      <c r="F36" s="274"/>
      <c r="G36" s="104">
        <f t="shared" si="1"/>
        <v>0</v>
      </c>
      <c r="H36" s="106"/>
      <c r="I36" s="106"/>
      <c r="J36" s="106"/>
      <c r="L36" s="72"/>
      <c r="M36" s="106"/>
      <c r="N36" s="106"/>
      <c r="O36" s="106"/>
      <c r="P36" s="106"/>
      <c r="Q36" s="106"/>
      <c r="R36" s="106"/>
    </row>
    <row r="37" spans="1:18" ht="20.5" customHeight="1">
      <c r="A37" s="274"/>
      <c r="B37" s="274"/>
      <c r="C37" s="274"/>
      <c r="D37" s="274"/>
      <c r="E37" s="274"/>
      <c r="F37" s="274"/>
      <c r="G37" s="275">
        <f>SUM(G33:G36)</f>
        <v>0</v>
      </c>
      <c r="H37" s="106"/>
      <c r="I37" s="106"/>
      <c r="J37" s="106"/>
      <c r="L37" s="72"/>
      <c r="M37" s="106"/>
      <c r="N37" s="106"/>
      <c r="O37" s="106"/>
      <c r="P37" s="106"/>
      <c r="Q37" s="106"/>
      <c r="R37" s="106"/>
    </row>
    <row r="38" spans="1:18" ht="20.5" customHeight="1">
      <c r="A38" s="114" t="s">
        <v>34</v>
      </c>
      <c r="B38" s="114" t="s">
        <v>8</v>
      </c>
      <c r="C38" s="115" t="s">
        <v>42</v>
      </c>
      <c r="D38" s="276" t="s">
        <v>44</v>
      </c>
      <c r="E38" s="116" t="s">
        <v>43</v>
      </c>
      <c r="F38" s="276" t="s">
        <v>46</v>
      </c>
      <c r="G38" s="104">
        <f>SUM(C38:F38)</f>
        <v>0</v>
      </c>
      <c r="H38" s="106"/>
      <c r="I38" s="106"/>
      <c r="J38" s="106"/>
      <c r="L38" s="137"/>
      <c r="M38" s="138"/>
      <c r="N38" s="72"/>
      <c r="O38" s="106"/>
      <c r="P38" s="106"/>
      <c r="Q38" s="106"/>
      <c r="R38" s="106"/>
    </row>
    <row r="39" spans="1:18" ht="20.5" customHeight="1">
      <c r="A39" s="120" t="s">
        <v>34</v>
      </c>
      <c r="B39" s="134" t="s">
        <v>135</v>
      </c>
      <c r="C39" s="119"/>
      <c r="D39" s="274"/>
      <c r="E39" s="119"/>
      <c r="F39" s="274"/>
      <c r="G39" s="104">
        <f>SUM(C39:F39)</f>
        <v>0</v>
      </c>
      <c r="H39" s="106"/>
      <c r="I39" s="106"/>
      <c r="J39" s="106"/>
      <c r="L39" s="128"/>
      <c r="M39" s="106"/>
      <c r="N39" s="72"/>
      <c r="O39" s="106"/>
      <c r="P39" s="106"/>
      <c r="Q39" s="106"/>
      <c r="R39" s="106"/>
    </row>
    <row r="40" spans="1:18" ht="20.5" customHeight="1">
      <c r="A40" s="120" t="s">
        <v>34</v>
      </c>
      <c r="B40" s="134" t="s">
        <v>136</v>
      </c>
      <c r="C40" s="119"/>
      <c r="D40" s="274"/>
      <c r="E40" s="119"/>
      <c r="F40" s="274"/>
      <c r="G40" s="104">
        <f>SUM(C40:F40)</f>
        <v>0</v>
      </c>
      <c r="H40" s="106"/>
      <c r="I40" s="106"/>
      <c r="J40" s="106"/>
      <c r="L40" s="128"/>
      <c r="M40" s="106"/>
      <c r="N40" s="72"/>
      <c r="O40" s="106"/>
      <c r="P40" s="106"/>
      <c r="Q40" s="106"/>
      <c r="R40" s="106"/>
    </row>
    <row r="41" spans="1:18" ht="20.5" customHeight="1">
      <c r="A41" s="120" t="s">
        <v>34</v>
      </c>
      <c r="B41" s="134" t="s">
        <v>137</v>
      </c>
      <c r="C41" s="119"/>
      <c r="D41" s="274"/>
      <c r="E41" s="119"/>
      <c r="F41" s="274"/>
      <c r="G41" s="104">
        <f>SUM(C41:F41)</f>
        <v>0</v>
      </c>
      <c r="H41" s="106"/>
      <c r="I41" s="106"/>
      <c r="J41" s="106"/>
      <c r="L41" s="106"/>
      <c r="M41" s="106"/>
      <c r="N41" s="106"/>
      <c r="O41" s="106"/>
      <c r="P41" s="106"/>
      <c r="Q41" s="106"/>
      <c r="R41" s="106"/>
    </row>
    <row r="42" spans="1:18" ht="20.5" customHeight="1">
      <c r="A42" s="63" t="s">
        <v>34</v>
      </c>
      <c r="B42" s="134" t="s">
        <v>138</v>
      </c>
      <c r="C42" s="119"/>
      <c r="D42" s="274"/>
      <c r="E42" s="119"/>
      <c r="F42" s="274"/>
      <c r="G42" s="104">
        <f>SUM(C42:F42)</f>
        <v>0</v>
      </c>
      <c r="H42" s="106"/>
      <c r="I42" s="106"/>
      <c r="J42" s="106"/>
      <c r="L42" s="106"/>
      <c r="M42" s="106"/>
      <c r="N42" s="106"/>
      <c r="O42" s="106"/>
      <c r="P42" s="106"/>
      <c r="Q42" s="106"/>
      <c r="R42" s="106"/>
    </row>
    <row r="43" spans="1:18" ht="20.5" customHeight="1">
      <c r="A43" s="108"/>
      <c r="B43" s="108"/>
      <c r="C43" s="103"/>
      <c r="D43" s="274"/>
      <c r="E43" s="103"/>
      <c r="F43" s="274"/>
      <c r="G43" s="109">
        <f>SUM(G39:G42)</f>
        <v>0</v>
      </c>
      <c r="H43" s="106"/>
      <c r="I43" s="106"/>
      <c r="J43" s="106"/>
      <c r="L43" s="106"/>
      <c r="M43" s="106"/>
      <c r="N43" s="106"/>
      <c r="O43" s="106"/>
      <c r="P43" s="106"/>
      <c r="Q43" s="106"/>
      <c r="R43" s="106"/>
    </row>
    <row r="44" spans="1:18" ht="20.5" customHeight="1">
      <c r="A44" s="114" t="s">
        <v>28</v>
      </c>
      <c r="B44" s="114" t="s">
        <v>8</v>
      </c>
      <c r="C44" s="115" t="s">
        <v>42</v>
      </c>
      <c r="D44" s="276" t="s">
        <v>44</v>
      </c>
      <c r="E44" s="116" t="s">
        <v>43</v>
      </c>
      <c r="F44" s="276" t="s">
        <v>46</v>
      </c>
      <c r="G44" s="104"/>
      <c r="H44" s="106"/>
      <c r="I44" s="106"/>
      <c r="J44" s="106"/>
      <c r="L44" s="106"/>
      <c r="M44" s="106"/>
      <c r="N44" s="106"/>
      <c r="O44" s="106"/>
      <c r="P44" s="106"/>
      <c r="Q44" s="106"/>
      <c r="R44" s="106"/>
    </row>
    <row r="45" spans="1:18" ht="20.5" customHeight="1">
      <c r="A45" s="139" t="s">
        <v>49</v>
      </c>
      <c r="B45" s="134" t="s">
        <v>139</v>
      </c>
      <c r="C45" s="115"/>
      <c r="D45" s="276"/>
      <c r="E45" s="116"/>
      <c r="F45" s="276"/>
      <c r="G45" s="104">
        <f>SUM(C45:F45)</f>
        <v>0</v>
      </c>
      <c r="H45" s="106"/>
      <c r="I45" s="106"/>
      <c r="J45" s="106"/>
      <c r="L45" s="106"/>
      <c r="M45" s="106"/>
      <c r="N45" s="106"/>
      <c r="O45" s="106"/>
      <c r="P45" s="106"/>
      <c r="Q45" s="106"/>
      <c r="R45" s="106"/>
    </row>
    <row r="46" spans="1:18" ht="20.5" customHeight="1">
      <c r="A46" s="139" t="s">
        <v>49</v>
      </c>
      <c r="B46" s="134" t="s">
        <v>140</v>
      </c>
      <c r="C46" s="119"/>
      <c r="D46" s="274"/>
      <c r="E46" s="119"/>
      <c r="F46" s="274"/>
      <c r="G46" s="104">
        <f>SUM(C46:F46)</f>
        <v>0</v>
      </c>
      <c r="H46" s="106"/>
      <c r="I46" s="106"/>
      <c r="J46" s="106"/>
      <c r="L46" s="106"/>
      <c r="M46" s="106"/>
      <c r="N46" s="106"/>
      <c r="O46" s="106"/>
      <c r="P46" s="106"/>
      <c r="Q46" s="106"/>
      <c r="R46" s="106"/>
    </row>
    <row r="47" spans="1:18" ht="20.5" customHeight="1">
      <c r="A47" s="139" t="s">
        <v>49</v>
      </c>
      <c r="B47" s="134" t="s">
        <v>141</v>
      </c>
      <c r="C47" s="119"/>
      <c r="D47" s="274"/>
      <c r="E47" s="119"/>
      <c r="F47" s="274"/>
      <c r="G47" s="104">
        <f>SUM(C47:F47)</f>
        <v>0</v>
      </c>
      <c r="H47" s="106"/>
      <c r="I47" s="106"/>
      <c r="J47" s="106"/>
      <c r="L47" s="106"/>
      <c r="M47" s="106"/>
      <c r="N47" s="106"/>
      <c r="O47" s="106"/>
      <c r="P47" s="106"/>
      <c r="Q47" s="106"/>
      <c r="R47" s="106"/>
    </row>
    <row r="48" spans="1:18" ht="20.5" customHeight="1">
      <c r="A48" s="139" t="s">
        <v>49</v>
      </c>
      <c r="B48" s="134" t="s">
        <v>142</v>
      </c>
      <c r="C48" s="119"/>
      <c r="D48" s="274"/>
      <c r="E48" s="119"/>
      <c r="F48" s="274"/>
      <c r="G48" s="104">
        <f>SUM(C48:F48)</f>
        <v>0</v>
      </c>
      <c r="H48" s="106"/>
      <c r="I48" s="106"/>
      <c r="J48" s="106"/>
      <c r="L48" s="106"/>
      <c r="M48" s="106"/>
      <c r="N48" s="106"/>
      <c r="O48" s="106"/>
      <c r="P48" s="106"/>
      <c r="Q48" s="106"/>
      <c r="R48" s="106"/>
    </row>
    <row r="49" spans="1:18" ht="20.5" customHeight="1">
      <c r="A49" s="108"/>
      <c r="B49" s="108"/>
      <c r="C49" s="103"/>
      <c r="D49" s="274"/>
      <c r="E49" s="103"/>
      <c r="F49" s="274"/>
      <c r="G49" s="109">
        <f>SUM(G45:G48)</f>
        <v>0</v>
      </c>
      <c r="H49" s="106"/>
      <c r="I49" s="106"/>
      <c r="J49" s="106"/>
      <c r="L49" s="106"/>
      <c r="M49" s="106"/>
      <c r="N49" s="106"/>
      <c r="O49" s="106"/>
      <c r="P49" s="106"/>
      <c r="Q49" s="106"/>
      <c r="R49" s="106"/>
    </row>
    <row r="50" spans="1:18" ht="20.5" customHeight="1">
      <c r="A50" s="114" t="s">
        <v>30</v>
      </c>
      <c r="B50" s="114" t="s">
        <v>8</v>
      </c>
      <c r="C50" s="115" t="s">
        <v>42</v>
      </c>
      <c r="D50" s="276" t="s">
        <v>44</v>
      </c>
      <c r="E50" s="116" t="s">
        <v>43</v>
      </c>
      <c r="F50" s="276" t="s">
        <v>46</v>
      </c>
      <c r="G50" s="104">
        <f>SUM(C50:F50)</f>
        <v>0</v>
      </c>
      <c r="H50" s="106"/>
      <c r="I50" s="106"/>
      <c r="J50" s="106"/>
      <c r="L50" s="106"/>
      <c r="M50" s="106"/>
      <c r="N50" s="106"/>
      <c r="O50" s="106"/>
      <c r="P50" s="106"/>
      <c r="Q50" s="106"/>
      <c r="R50" s="106"/>
    </row>
    <row r="51" spans="1:18" ht="20.5" customHeight="1">
      <c r="A51" s="533" t="s">
        <v>50</v>
      </c>
      <c r="B51" s="330" t="s">
        <v>300</v>
      </c>
      <c r="C51" s="534"/>
      <c r="D51" s="532">
        <f>'BK'!C24</f>
        <v>45</v>
      </c>
      <c r="E51" s="532">
        <f>'GT'!C32</f>
        <v>0</v>
      </c>
      <c r="F51" s="532"/>
      <c r="G51" s="332">
        <f>SUM(C51:F51)</f>
        <v>45</v>
      </c>
      <c r="H51" s="106"/>
      <c r="I51" s="106"/>
      <c r="J51" s="106"/>
      <c r="L51" s="106"/>
      <c r="M51" s="106"/>
      <c r="N51" s="106"/>
      <c r="O51" s="106"/>
      <c r="P51" s="106"/>
      <c r="Q51" s="106"/>
      <c r="R51" s="106"/>
    </row>
    <row r="52" spans="1:18" ht="20.5" customHeight="1">
      <c r="A52" s="140" t="s">
        <v>50</v>
      </c>
      <c r="B52" s="134" t="s">
        <v>262</v>
      </c>
      <c r="C52" s="119"/>
      <c r="D52" s="274"/>
      <c r="E52" s="119"/>
      <c r="F52" s="274"/>
      <c r="G52" s="104">
        <f>SUM(C52:F52)</f>
        <v>0</v>
      </c>
      <c r="H52" s="106"/>
      <c r="I52" s="106"/>
      <c r="J52" s="106"/>
      <c r="L52" s="106"/>
      <c r="M52" s="106"/>
      <c r="N52" s="106"/>
      <c r="O52" s="106"/>
      <c r="P52" s="106"/>
      <c r="Q52" s="106"/>
      <c r="R52" s="106"/>
    </row>
    <row r="53" spans="1:18" ht="20.5" customHeight="1">
      <c r="A53" s="140" t="s">
        <v>50</v>
      </c>
      <c r="B53" s="134" t="s">
        <v>144</v>
      </c>
      <c r="C53" s="119"/>
      <c r="D53" s="274"/>
      <c r="E53" s="119"/>
      <c r="F53" s="274"/>
      <c r="G53" s="104">
        <f>SUM(C53:F53)</f>
        <v>0</v>
      </c>
      <c r="H53" s="106"/>
      <c r="I53" s="106"/>
      <c r="J53" s="106"/>
      <c r="L53" s="106"/>
      <c r="M53" s="106"/>
      <c r="N53" s="106"/>
      <c r="O53" s="106"/>
      <c r="P53" s="106"/>
      <c r="Q53" s="106"/>
      <c r="R53" s="106"/>
    </row>
    <row r="54" spans="1:18" ht="20.5" customHeight="1">
      <c r="A54" s="140" t="s">
        <v>50</v>
      </c>
      <c r="B54" s="134" t="s">
        <v>145</v>
      </c>
      <c r="C54" s="119"/>
      <c r="D54" s="274"/>
      <c r="E54" s="119"/>
      <c r="F54" s="274"/>
      <c r="G54" s="104">
        <f>SUM(C54:F54)</f>
        <v>0</v>
      </c>
      <c r="H54" s="106"/>
      <c r="I54" s="106"/>
      <c r="J54" s="106"/>
      <c r="L54" s="106"/>
      <c r="M54" s="106"/>
      <c r="N54" s="106"/>
      <c r="O54" s="106"/>
      <c r="P54" s="106"/>
      <c r="Q54" s="106"/>
      <c r="R54" s="106"/>
    </row>
    <row r="55" spans="1:18" ht="20.5" customHeight="1">
      <c r="A55" s="108"/>
      <c r="B55" s="108"/>
      <c r="C55" s="103"/>
      <c r="D55" s="274"/>
      <c r="E55" s="103"/>
      <c r="F55" s="274"/>
      <c r="G55" s="109">
        <f>SUM(G51:G54)</f>
        <v>45</v>
      </c>
      <c r="H55" s="106"/>
      <c r="I55" s="106"/>
      <c r="J55" s="106"/>
      <c r="L55" s="106"/>
      <c r="M55" s="106"/>
      <c r="N55" s="106"/>
      <c r="O55" s="106"/>
      <c r="P55" s="106"/>
      <c r="Q55" s="106"/>
      <c r="R55" s="106"/>
    </row>
    <row r="56" spans="1:18" ht="20.5" customHeight="1">
      <c r="A56" s="114" t="s">
        <v>38</v>
      </c>
      <c r="B56" s="114" t="s">
        <v>8</v>
      </c>
      <c r="C56" s="115" t="s">
        <v>42</v>
      </c>
      <c r="D56" s="276" t="s">
        <v>44</v>
      </c>
      <c r="E56" s="116" t="s">
        <v>43</v>
      </c>
      <c r="F56" s="276" t="s">
        <v>46</v>
      </c>
      <c r="G56" s="104">
        <f>SUM(C56:F56)</f>
        <v>0</v>
      </c>
      <c r="H56" s="106"/>
      <c r="I56" s="106"/>
      <c r="J56" s="106"/>
      <c r="L56" s="106"/>
      <c r="M56" s="106"/>
      <c r="N56" s="106"/>
      <c r="O56" s="106"/>
      <c r="P56" s="106"/>
      <c r="Q56" s="106"/>
      <c r="R56" s="106"/>
    </row>
    <row r="57" spans="1:18" ht="20.5" customHeight="1">
      <c r="A57" s="29" t="s">
        <v>52</v>
      </c>
      <c r="B57" s="134" t="s">
        <v>151</v>
      </c>
      <c r="C57" s="115"/>
      <c r="D57" s="276"/>
      <c r="E57" s="116"/>
      <c r="F57" s="276"/>
      <c r="G57" s="104">
        <f>SUM(C57:F57)</f>
        <v>0</v>
      </c>
      <c r="H57" s="106"/>
      <c r="I57" s="106"/>
      <c r="J57" s="106"/>
      <c r="L57" s="106"/>
      <c r="M57" s="106"/>
      <c r="N57" s="106"/>
      <c r="O57" s="106"/>
      <c r="P57" s="106"/>
      <c r="Q57" s="106"/>
      <c r="R57" s="106"/>
    </row>
    <row r="58" spans="1:18" ht="20.5" customHeight="1">
      <c r="A58" s="29" t="s">
        <v>52</v>
      </c>
      <c r="B58" s="134" t="s">
        <v>270</v>
      </c>
      <c r="C58" s="119"/>
      <c r="D58" s="274"/>
      <c r="E58" s="119"/>
      <c r="F58" s="274"/>
      <c r="G58" s="104">
        <f>SUM(C58:F58)</f>
        <v>0</v>
      </c>
      <c r="H58" s="106"/>
      <c r="I58" s="106"/>
      <c r="J58" s="106"/>
      <c r="L58" s="106"/>
      <c r="M58" s="106"/>
      <c r="N58" s="106"/>
      <c r="O58" s="106"/>
      <c r="P58" s="106"/>
      <c r="Q58" s="106"/>
      <c r="R58" s="106"/>
    </row>
    <row r="59" spans="1:18" ht="20.5" customHeight="1">
      <c r="A59" s="29" t="s">
        <v>52</v>
      </c>
      <c r="B59" s="134" t="s">
        <v>152</v>
      </c>
      <c r="C59" s="119"/>
      <c r="D59" s="274">
        <f>'BK'!C27</f>
        <v>7.5</v>
      </c>
      <c r="E59" s="119"/>
      <c r="F59" s="274"/>
      <c r="G59" s="104">
        <f>SUM(C59:F59)</f>
        <v>7.5</v>
      </c>
      <c r="H59" s="106"/>
      <c r="I59" s="106"/>
      <c r="J59" s="106"/>
      <c r="L59" s="106"/>
      <c r="M59" s="106"/>
      <c r="N59" s="106"/>
      <c r="O59" s="106"/>
      <c r="P59" s="106"/>
      <c r="Q59" s="106"/>
      <c r="R59" s="106"/>
    </row>
    <row r="60" spans="1:18" ht="20.5" customHeight="1">
      <c r="A60" s="29" t="s">
        <v>52</v>
      </c>
      <c r="B60" s="134" t="s">
        <v>153</v>
      </c>
      <c r="C60" s="546">
        <f>'BA'!C30</f>
        <v>145</v>
      </c>
      <c r="D60" s="274"/>
      <c r="E60" s="119"/>
      <c r="F60" s="274"/>
      <c r="G60" s="104">
        <f>SUM(C60:F60)</f>
        <v>145</v>
      </c>
      <c r="H60" s="106"/>
      <c r="I60" s="106"/>
      <c r="J60" s="106"/>
      <c r="L60" s="106"/>
      <c r="M60" s="106"/>
      <c r="N60" s="106"/>
      <c r="O60" s="106"/>
      <c r="P60" s="106"/>
      <c r="Q60" s="106"/>
      <c r="R60" s="106"/>
    </row>
    <row r="61" spans="1:18" ht="20.5" customHeight="1">
      <c r="A61" s="108"/>
      <c r="B61" s="108"/>
      <c r="C61" s="103"/>
      <c r="D61" s="274"/>
      <c r="E61" s="103"/>
      <c r="F61" s="274"/>
      <c r="G61" s="109">
        <f>SUM(G57:G60)</f>
        <v>152.5</v>
      </c>
      <c r="H61" s="106"/>
      <c r="I61" s="106"/>
      <c r="J61" s="106"/>
      <c r="L61" s="106"/>
      <c r="M61" s="106"/>
      <c r="N61" s="106"/>
      <c r="O61" s="106"/>
      <c r="P61" s="106"/>
      <c r="Q61" s="106"/>
      <c r="R61" s="106"/>
    </row>
    <row r="62" spans="1:18" ht="20.5" customHeight="1">
      <c r="A62" s="114" t="s">
        <v>57</v>
      </c>
      <c r="B62" s="114" t="s">
        <v>8</v>
      </c>
      <c r="C62" s="115" t="s">
        <v>42</v>
      </c>
      <c r="D62" s="276" t="s">
        <v>44</v>
      </c>
      <c r="E62" s="116" t="s">
        <v>43</v>
      </c>
      <c r="F62" s="276" t="s">
        <v>46</v>
      </c>
      <c r="G62" s="104">
        <f aca="true" t="shared" si="2" ref="G62:G67">SUM(C62:F62)</f>
        <v>0</v>
      </c>
      <c r="H62" s="106"/>
      <c r="I62" s="106"/>
      <c r="J62" s="106"/>
      <c r="L62" s="106"/>
      <c r="M62" s="106"/>
      <c r="N62" s="106"/>
      <c r="O62" s="106"/>
      <c r="P62" s="106"/>
      <c r="Q62" s="106"/>
      <c r="R62" s="106"/>
    </row>
    <row r="63" spans="1:18" ht="20.5" customHeight="1">
      <c r="A63" s="28" t="s">
        <v>58</v>
      </c>
      <c r="B63" s="134" t="s">
        <v>146</v>
      </c>
      <c r="C63" s="119"/>
      <c r="D63" s="274"/>
      <c r="E63" s="119"/>
      <c r="F63" s="274"/>
      <c r="G63" s="104">
        <f t="shared" si="2"/>
        <v>0</v>
      </c>
      <c r="H63" s="106"/>
      <c r="I63" s="106"/>
      <c r="J63" s="106"/>
      <c r="L63" s="106"/>
      <c r="M63" s="106"/>
      <c r="N63" s="106"/>
      <c r="O63" s="106"/>
      <c r="P63" s="106"/>
      <c r="Q63" s="106"/>
      <c r="R63" s="106"/>
    </row>
    <row r="64" spans="1:18" ht="20.5" customHeight="1">
      <c r="A64" s="28" t="s">
        <v>58</v>
      </c>
      <c r="B64" s="134" t="s">
        <v>147</v>
      </c>
      <c r="C64" s="119"/>
      <c r="D64" s="274"/>
      <c r="E64" s="119"/>
      <c r="F64" s="274"/>
      <c r="G64" s="104">
        <f t="shared" si="2"/>
        <v>0</v>
      </c>
      <c r="H64" s="106"/>
      <c r="I64" s="106"/>
      <c r="J64" s="106"/>
      <c r="L64" s="106"/>
      <c r="M64" s="106"/>
      <c r="N64" s="106"/>
      <c r="O64" s="106"/>
      <c r="P64" s="106"/>
      <c r="Q64" s="106"/>
      <c r="R64" s="106"/>
    </row>
    <row r="65" spans="1:18" ht="20.5" customHeight="1">
      <c r="A65" s="28" t="s">
        <v>58</v>
      </c>
      <c r="B65" s="134" t="s">
        <v>148</v>
      </c>
      <c r="C65" s="119"/>
      <c r="D65" s="274"/>
      <c r="E65" s="119"/>
      <c r="F65" s="274"/>
      <c r="G65" s="104">
        <f t="shared" si="2"/>
        <v>0</v>
      </c>
      <c r="H65" s="106"/>
      <c r="I65" s="106"/>
      <c r="J65" s="106"/>
      <c r="L65" s="106"/>
      <c r="M65" s="106"/>
      <c r="N65" s="106"/>
      <c r="O65" s="106"/>
      <c r="P65" s="106"/>
      <c r="Q65" s="106"/>
      <c r="R65" s="106"/>
    </row>
    <row r="66" spans="1:18" ht="20.5" customHeight="1">
      <c r="A66" s="28" t="s">
        <v>58</v>
      </c>
      <c r="B66" s="134" t="s">
        <v>149</v>
      </c>
      <c r="C66" s="119"/>
      <c r="D66" s="274"/>
      <c r="E66" s="119"/>
      <c r="F66" s="274"/>
      <c r="G66" s="104">
        <f t="shared" si="2"/>
        <v>0</v>
      </c>
      <c r="H66" s="106"/>
      <c r="I66" s="106"/>
      <c r="J66" s="106"/>
      <c r="L66" s="106"/>
      <c r="M66" s="106"/>
      <c r="N66" s="106"/>
      <c r="O66" s="106"/>
      <c r="P66" s="106"/>
      <c r="Q66" s="106"/>
      <c r="R66" s="106"/>
    </row>
    <row r="67" spans="1:18" ht="20.5" customHeight="1">
      <c r="A67" s="108"/>
      <c r="B67" s="108"/>
      <c r="C67" s="103"/>
      <c r="D67" s="274"/>
      <c r="E67" s="103"/>
      <c r="F67" s="274"/>
      <c r="G67" s="109">
        <f t="shared" si="2"/>
        <v>0</v>
      </c>
      <c r="H67" s="106"/>
      <c r="I67" s="106"/>
      <c r="J67" s="106"/>
      <c r="L67" s="106"/>
      <c r="M67" s="106"/>
      <c r="N67" s="106"/>
      <c r="O67" s="106"/>
      <c r="P67" s="106"/>
      <c r="Q67" s="106"/>
      <c r="R67" s="106"/>
    </row>
    <row r="68" spans="1:18" ht="20.5" customHeight="1">
      <c r="A68" s="114" t="s">
        <v>29</v>
      </c>
      <c r="B68" s="114" t="s">
        <v>8</v>
      </c>
      <c r="C68" s="115" t="s">
        <v>42</v>
      </c>
      <c r="D68" s="276" t="s">
        <v>44</v>
      </c>
      <c r="E68" s="116" t="s">
        <v>43</v>
      </c>
      <c r="F68" s="276" t="s">
        <v>46</v>
      </c>
      <c r="G68" s="104"/>
      <c r="H68" s="143"/>
      <c r="I68" s="106"/>
      <c r="J68" s="106"/>
      <c r="L68" s="106"/>
      <c r="M68" s="106"/>
      <c r="N68" s="106"/>
      <c r="O68" s="106"/>
      <c r="P68" s="106"/>
      <c r="Q68" s="106"/>
      <c r="R68" s="106"/>
    </row>
    <row r="69" spans="1:18" ht="20.5" customHeight="1">
      <c r="A69" s="29" t="s">
        <v>59</v>
      </c>
      <c r="B69" s="531" t="s">
        <v>154</v>
      </c>
      <c r="C69" s="119"/>
      <c r="D69" s="535">
        <f>'BK'!C25</f>
        <v>30</v>
      </c>
      <c r="E69" s="119"/>
      <c r="F69" s="119"/>
      <c r="G69" s="104">
        <f>SUM(C69:F69)</f>
        <v>30</v>
      </c>
      <c r="H69" s="143"/>
      <c r="I69" s="143"/>
      <c r="J69" s="143"/>
      <c r="L69" s="106"/>
      <c r="M69" s="106"/>
      <c r="N69" s="106"/>
      <c r="O69" s="106"/>
      <c r="P69" s="106"/>
      <c r="Q69" s="106"/>
      <c r="R69" s="106"/>
    </row>
    <row r="70" spans="1:18" ht="20.5" customHeight="1">
      <c r="A70" s="29" t="s">
        <v>59</v>
      </c>
      <c r="B70" s="134" t="s">
        <v>155</v>
      </c>
      <c r="C70" s="63"/>
      <c r="D70" s="274"/>
      <c r="E70" s="119"/>
      <c r="F70" s="274"/>
      <c r="G70" s="104">
        <f>SUM(C70:F70)</f>
        <v>0</v>
      </c>
      <c r="H70" s="143"/>
      <c r="I70" s="143"/>
      <c r="J70" s="143"/>
      <c r="L70" s="106"/>
      <c r="M70" s="106"/>
      <c r="N70" s="106"/>
      <c r="O70" s="106"/>
      <c r="P70" s="106"/>
      <c r="Q70" s="106"/>
      <c r="R70" s="106"/>
    </row>
    <row r="71" spans="1:18" ht="20.5" customHeight="1">
      <c r="A71" s="29" t="s">
        <v>59</v>
      </c>
      <c r="B71" s="531" t="s">
        <v>156</v>
      </c>
      <c r="C71" s="119"/>
      <c r="D71" s="119"/>
      <c r="E71" s="119">
        <f>'GT'!C29</f>
        <v>120</v>
      </c>
      <c r="F71" s="119"/>
      <c r="G71" s="104">
        <f>SUM(C71:F71)</f>
        <v>120</v>
      </c>
      <c r="H71" s="143"/>
      <c r="I71" s="143"/>
      <c r="J71" s="143"/>
      <c r="L71" s="106"/>
      <c r="M71" s="106"/>
      <c r="N71" s="106"/>
      <c r="O71" s="106"/>
      <c r="P71" s="106"/>
      <c r="Q71" s="106"/>
      <c r="R71" s="106"/>
    </row>
    <row r="72" spans="1:18" ht="20.5" customHeight="1">
      <c r="A72" s="29" t="s">
        <v>59</v>
      </c>
      <c r="B72" s="134" t="s">
        <v>157</v>
      </c>
      <c r="C72" s="63"/>
      <c r="D72" s="274"/>
      <c r="E72" s="119"/>
      <c r="F72" s="274"/>
      <c r="G72" s="104">
        <f>SUM(C72:F72)</f>
        <v>0</v>
      </c>
      <c r="H72" s="143"/>
      <c r="I72" s="143"/>
      <c r="J72" s="143"/>
      <c r="L72" s="106"/>
      <c r="M72" s="106"/>
      <c r="N72" s="106"/>
      <c r="O72" s="106"/>
      <c r="P72" s="106"/>
      <c r="Q72" s="106"/>
      <c r="R72" s="106"/>
    </row>
    <row r="73" spans="1:18" ht="20.5" customHeight="1">
      <c r="A73" s="141"/>
      <c r="B73" s="142"/>
      <c r="C73" s="103"/>
      <c r="D73" s="274"/>
      <c r="E73" s="103"/>
      <c r="F73" s="274"/>
      <c r="G73" s="109">
        <f>SUM(G69:G72)</f>
        <v>150</v>
      </c>
      <c r="H73" s="143"/>
      <c r="I73" s="143"/>
      <c r="J73" s="143"/>
      <c r="L73" s="106"/>
      <c r="M73" s="106"/>
      <c r="N73" s="106"/>
      <c r="O73" s="106"/>
      <c r="P73" s="106"/>
      <c r="Q73" s="106"/>
      <c r="R73" s="106"/>
    </row>
    <row r="74" spans="1:18" ht="20.5" customHeight="1">
      <c r="A74" s="114" t="s">
        <v>60</v>
      </c>
      <c r="B74" s="114" t="s">
        <v>8</v>
      </c>
      <c r="C74" s="115" t="s">
        <v>42</v>
      </c>
      <c r="D74" s="276" t="s">
        <v>44</v>
      </c>
      <c r="E74" s="116" t="s">
        <v>43</v>
      </c>
      <c r="F74" s="276" t="s">
        <v>46</v>
      </c>
      <c r="G74" s="144" t="s">
        <v>17</v>
      </c>
      <c r="H74" s="106"/>
      <c r="I74" s="143"/>
      <c r="J74" s="143"/>
      <c r="L74" s="106"/>
      <c r="M74" s="106"/>
      <c r="N74" s="106"/>
      <c r="O74" s="106"/>
      <c r="P74" s="106"/>
      <c r="Q74" s="106"/>
      <c r="R74" s="106"/>
    </row>
    <row r="75" spans="1:18" ht="20.5" customHeight="1">
      <c r="A75" s="29" t="s">
        <v>54</v>
      </c>
      <c r="B75" s="134" t="s">
        <v>158</v>
      </c>
      <c r="C75" s="546">
        <f>'BA'!C27</f>
        <v>0</v>
      </c>
      <c r="D75" s="274"/>
      <c r="E75" s="119"/>
      <c r="F75" s="274"/>
      <c r="G75" s="104">
        <f>SUM(C75:F75)</f>
        <v>0</v>
      </c>
      <c r="H75" s="106"/>
      <c r="I75" s="106"/>
      <c r="J75" s="106"/>
      <c r="L75" s="106"/>
      <c r="M75" s="106"/>
      <c r="N75" s="106"/>
      <c r="O75" s="106"/>
      <c r="P75" s="106"/>
      <c r="Q75" s="106"/>
      <c r="R75" s="106"/>
    </row>
    <row r="76" spans="1:18" ht="20.5" customHeight="1">
      <c r="A76" s="29" t="s">
        <v>54</v>
      </c>
      <c r="B76" s="134" t="s">
        <v>159</v>
      </c>
      <c r="C76" s="119"/>
      <c r="D76" s="274"/>
      <c r="E76" s="119">
        <f>'GT'!C28</f>
        <v>105</v>
      </c>
      <c r="F76" s="274"/>
      <c r="G76" s="104">
        <f>SUM(C76:F76)</f>
        <v>105</v>
      </c>
      <c r="H76" s="106"/>
      <c r="I76" s="106"/>
      <c r="J76" s="106"/>
      <c r="L76" s="106"/>
      <c r="M76" s="106"/>
      <c r="N76" s="106"/>
      <c r="O76" s="106"/>
      <c r="P76" s="106"/>
      <c r="Q76" s="106"/>
      <c r="R76" s="106"/>
    </row>
    <row r="77" spans="1:18" ht="20.5" customHeight="1">
      <c r="A77" s="29" t="s">
        <v>54</v>
      </c>
      <c r="B77" s="134" t="s">
        <v>160</v>
      </c>
      <c r="C77" s="119"/>
      <c r="D77" s="274"/>
      <c r="E77" s="119"/>
      <c r="F77" s="274"/>
      <c r="G77" s="104">
        <f>SUM(C77:F77)</f>
        <v>0</v>
      </c>
      <c r="H77" s="106"/>
      <c r="I77" s="106"/>
      <c r="J77" s="106"/>
      <c r="L77" s="106"/>
      <c r="M77" s="106"/>
      <c r="N77" s="106"/>
      <c r="O77" s="106"/>
      <c r="P77" s="106"/>
      <c r="Q77" s="106"/>
      <c r="R77" s="106"/>
    </row>
    <row r="78" spans="1:18" ht="20.5" customHeight="1">
      <c r="A78" s="145" t="s">
        <v>54</v>
      </c>
      <c r="B78" s="134" t="s">
        <v>161</v>
      </c>
      <c r="C78" s="119"/>
      <c r="D78" s="274"/>
      <c r="E78" s="119"/>
      <c r="F78" s="274"/>
      <c r="G78" s="104">
        <f>SUM(C78:F78)</f>
        <v>0</v>
      </c>
      <c r="H78" s="106"/>
      <c r="I78" s="106"/>
      <c r="J78" s="106"/>
      <c r="L78" s="106"/>
      <c r="M78" s="106"/>
      <c r="N78" s="106"/>
      <c r="O78" s="106"/>
      <c r="P78" s="106"/>
      <c r="Q78" s="106"/>
      <c r="R78" s="106"/>
    </row>
    <row r="79" spans="1:18" ht="20.5" customHeight="1">
      <c r="A79" s="108"/>
      <c r="B79" s="108"/>
      <c r="C79" s="103"/>
      <c r="D79" s="274"/>
      <c r="E79" s="103"/>
      <c r="F79" s="274"/>
      <c r="G79" s="109">
        <f>SUM(G75:G78)</f>
        <v>105</v>
      </c>
      <c r="H79" s="106"/>
      <c r="I79" s="106"/>
      <c r="J79" s="106"/>
      <c r="L79" s="106"/>
      <c r="M79" s="106"/>
      <c r="N79" s="106"/>
      <c r="O79" s="106"/>
      <c r="P79" s="106"/>
      <c r="Q79" s="106"/>
      <c r="R79" s="106"/>
    </row>
    <row r="80" spans="1:18" ht="20.5" customHeight="1">
      <c r="A80" s="114" t="s">
        <v>35</v>
      </c>
      <c r="B80" s="114" t="s">
        <v>8</v>
      </c>
      <c r="C80" s="115" t="s">
        <v>42</v>
      </c>
      <c r="D80" s="276" t="s">
        <v>44</v>
      </c>
      <c r="E80" s="116" t="s">
        <v>43</v>
      </c>
      <c r="F80" s="276" t="s">
        <v>46</v>
      </c>
      <c r="G80" s="104"/>
      <c r="H80" s="106"/>
      <c r="I80" s="106"/>
      <c r="J80" s="106"/>
      <c r="L80" s="106"/>
      <c r="M80" s="106"/>
      <c r="N80" s="106"/>
      <c r="O80" s="106"/>
      <c r="P80" s="106"/>
      <c r="Q80" s="106"/>
      <c r="R80" s="106"/>
    </row>
    <row r="81" spans="1:18" ht="20.5" customHeight="1">
      <c r="A81" s="120" t="s">
        <v>55</v>
      </c>
      <c r="B81" s="134" t="s">
        <v>261</v>
      </c>
      <c r="C81" s="119"/>
      <c r="D81" s="274"/>
      <c r="E81" s="119"/>
      <c r="F81" s="274"/>
      <c r="G81" s="104">
        <f>SUM(C81:F81)</f>
        <v>0</v>
      </c>
      <c r="H81" s="106"/>
      <c r="I81" s="106"/>
      <c r="J81" s="106"/>
      <c r="L81" s="106"/>
      <c r="M81" s="106"/>
      <c r="N81" s="106"/>
      <c r="O81" s="106"/>
      <c r="P81" s="106"/>
      <c r="Q81" s="106"/>
      <c r="R81" s="106"/>
    </row>
    <row r="82" spans="1:18" ht="20.5" customHeight="1">
      <c r="A82" s="120" t="s">
        <v>55</v>
      </c>
      <c r="B82" s="134" t="s">
        <v>162</v>
      </c>
      <c r="C82" s="119"/>
      <c r="D82" s="274"/>
      <c r="E82" s="119"/>
      <c r="F82" s="274"/>
      <c r="G82" s="104">
        <f>SUM(C82:F82)</f>
        <v>0</v>
      </c>
      <c r="H82" s="106"/>
      <c r="I82" s="106"/>
      <c r="J82" s="106"/>
      <c r="L82" s="106"/>
      <c r="M82" s="106"/>
      <c r="N82" s="106"/>
      <c r="O82" s="106"/>
      <c r="P82" s="106"/>
      <c r="Q82" s="106"/>
      <c r="R82" s="106"/>
    </row>
    <row r="83" spans="1:18" ht="20.5" customHeight="1">
      <c r="A83" s="29" t="s">
        <v>55</v>
      </c>
      <c r="B83" s="134" t="s">
        <v>163</v>
      </c>
      <c r="C83" s="119"/>
      <c r="D83" s="274"/>
      <c r="E83" s="119"/>
      <c r="F83" s="274"/>
      <c r="G83" s="104">
        <f>SUM(C83:F83)</f>
        <v>0</v>
      </c>
      <c r="H83" s="106"/>
      <c r="I83" s="106"/>
      <c r="J83" s="106"/>
      <c r="L83" s="106"/>
      <c r="M83" s="106"/>
      <c r="N83" s="106"/>
      <c r="O83" s="106"/>
      <c r="P83" s="106"/>
      <c r="Q83" s="106"/>
      <c r="R83" s="106"/>
    </row>
    <row r="84" spans="1:18" ht="20.5" customHeight="1">
      <c r="A84" s="29" t="s">
        <v>61</v>
      </c>
      <c r="B84" s="134" t="s">
        <v>62</v>
      </c>
      <c r="C84" s="119"/>
      <c r="D84" s="274"/>
      <c r="E84" s="119"/>
      <c r="F84" s="274"/>
      <c r="G84" s="104">
        <f>SUM(C84:F84)</f>
        <v>0</v>
      </c>
      <c r="H84" s="106"/>
      <c r="I84" s="106"/>
      <c r="J84" s="106"/>
      <c r="L84" s="106"/>
      <c r="M84" s="106"/>
      <c r="N84" s="106"/>
      <c r="O84" s="106"/>
      <c r="P84" s="106"/>
      <c r="Q84" s="106"/>
      <c r="R84" s="106"/>
    </row>
    <row r="85" spans="1:18" ht="20.5" customHeight="1">
      <c r="A85" s="108"/>
      <c r="B85" s="108"/>
      <c r="C85" s="103"/>
      <c r="D85" s="274"/>
      <c r="E85" s="103"/>
      <c r="F85" s="274"/>
      <c r="G85" s="109">
        <f>SUM(G81:G84)</f>
        <v>0</v>
      </c>
      <c r="H85" s="106"/>
      <c r="I85" s="106"/>
      <c r="J85" s="106"/>
      <c r="L85" s="106"/>
      <c r="M85" s="106"/>
      <c r="N85" s="106"/>
      <c r="O85" s="106"/>
      <c r="P85" s="106"/>
      <c r="Q85" s="106"/>
      <c r="R85" s="106"/>
    </row>
    <row r="86" spans="1:18" ht="20.5" customHeight="1">
      <c r="A86" s="114" t="s">
        <v>63</v>
      </c>
      <c r="B86" s="114" t="s">
        <v>8</v>
      </c>
      <c r="C86" s="115" t="s">
        <v>42</v>
      </c>
      <c r="D86" s="276" t="s">
        <v>44</v>
      </c>
      <c r="E86" s="116" t="s">
        <v>43</v>
      </c>
      <c r="F86" s="276" t="s">
        <v>46</v>
      </c>
      <c r="G86" s="146" t="s">
        <v>17</v>
      </c>
      <c r="H86" s="106"/>
      <c r="I86" s="106"/>
      <c r="J86" s="106"/>
      <c r="L86" s="106"/>
      <c r="M86" s="106"/>
      <c r="N86" s="106"/>
      <c r="O86" s="106"/>
      <c r="P86" s="106"/>
      <c r="Q86" s="106"/>
      <c r="R86" s="106"/>
    </row>
    <row r="87" spans="1:18" ht="20.5" customHeight="1">
      <c r="A87" s="28" t="s">
        <v>56</v>
      </c>
      <c r="B87" s="134" t="s">
        <v>164</v>
      </c>
      <c r="C87" s="119"/>
      <c r="D87" s="274"/>
      <c r="E87" s="119"/>
      <c r="F87" s="274"/>
      <c r="G87" s="104">
        <f>SUM(C87:F87)</f>
        <v>0</v>
      </c>
      <c r="H87" s="106"/>
      <c r="I87" s="106"/>
      <c r="J87" s="106"/>
      <c r="L87" s="106"/>
      <c r="M87" s="106"/>
      <c r="N87" s="106"/>
      <c r="O87" s="106"/>
      <c r="P87" s="106"/>
      <c r="Q87" s="106"/>
      <c r="R87" s="106"/>
    </row>
    <row r="88" spans="1:18" ht="20.5" customHeight="1">
      <c r="A88" s="28" t="s">
        <v>56</v>
      </c>
      <c r="B88" s="134" t="s">
        <v>165</v>
      </c>
      <c r="C88" s="546">
        <f>'BA'!C29</f>
        <v>90</v>
      </c>
      <c r="D88" s="274"/>
      <c r="E88" s="119"/>
      <c r="F88" s="274"/>
      <c r="G88" s="104">
        <f>SUM(C88:F88)</f>
        <v>90</v>
      </c>
      <c r="H88" s="106"/>
      <c r="I88" s="106"/>
      <c r="J88" s="106"/>
      <c r="L88" s="106"/>
      <c r="M88" s="106"/>
      <c r="N88" s="106"/>
      <c r="O88" s="106"/>
      <c r="P88" s="106"/>
      <c r="Q88" s="106"/>
      <c r="R88" s="106"/>
    </row>
    <row r="89" spans="1:18" ht="20.5" customHeight="1">
      <c r="A89" s="28" t="s">
        <v>56</v>
      </c>
      <c r="B89" s="134" t="s">
        <v>341</v>
      </c>
      <c r="C89" s="119"/>
      <c r="D89" s="274"/>
      <c r="E89" s="119"/>
      <c r="F89" s="274"/>
      <c r="G89" s="104">
        <f>SUM(C89:F89)</f>
        <v>0</v>
      </c>
      <c r="H89" s="106"/>
      <c r="I89" s="106"/>
      <c r="J89" s="106"/>
      <c r="L89" s="106"/>
      <c r="M89" s="106"/>
      <c r="N89" s="106"/>
      <c r="O89" s="106"/>
      <c r="P89" s="106"/>
      <c r="Q89" s="106"/>
      <c r="R89" s="106"/>
    </row>
    <row r="90" spans="1:18" ht="20.5" customHeight="1">
      <c r="A90" s="28" t="s">
        <v>56</v>
      </c>
      <c r="B90" s="134" t="s">
        <v>167</v>
      </c>
      <c r="C90" s="119"/>
      <c r="D90" s="274">
        <f>'BK'!C28</f>
        <v>7.5</v>
      </c>
      <c r="E90" s="119"/>
      <c r="F90" s="274"/>
      <c r="G90" s="104">
        <f>SUM(C90:F90)</f>
        <v>7.5</v>
      </c>
      <c r="H90" s="106"/>
      <c r="I90" s="106"/>
      <c r="J90" s="106"/>
      <c r="L90" s="106"/>
      <c r="M90" s="106"/>
      <c r="N90" s="106"/>
      <c r="O90" s="106"/>
      <c r="P90" s="106"/>
      <c r="Q90" s="106"/>
      <c r="R90" s="106"/>
    </row>
    <row r="91" spans="1:18" ht="20.5" customHeight="1">
      <c r="A91" s="108"/>
      <c r="B91" s="108"/>
      <c r="C91" s="103"/>
      <c r="D91" s="274"/>
      <c r="E91" s="103"/>
      <c r="F91" s="274"/>
      <c r="G91" s="109">
        <f>SUM(G87:G90)</f>
        <v>97.5</v>
      </c>
      <c r="H91" s="106"/>
      <c r="I91" s="106"/>
      <c r="J91" s="106"/>
      <c r="L91" s="106"/>
      <c r="M91" s="106"/>
      <c r="N91" s="106"/>
      <c r="O91" s="106"/>
      <c r="P91" s="106"/>
      <c r="Q91" s="106"/>
      <c r="R91" s="106"/>
    </row>
    <row r="92" spans="1:18" ht="20.5" customHeight="1">
      <c r="A92" s="114" t="s">
        <v>64</v>
      </c>
      <c r="B92" s="114" t="s">
        <v>8</v>
      </c>
      <c r="C92" s="115" t="s">
        <v>42</v>
      </c>
      <c r="D92" s="276" t="s">
        <v>44</v>
      </c>
      <c r="E92" s="116" t="s">
        <v>43</v>
      </c>
      <c r="F92" s="276" t="s">
        <v>46</v>
      </c>
      <c r="G92" s="104"/>
      <c r="H92" s="106"/>
      <c r="I92" s="106"/>
      <c r="J92" s="106"/>
      <c r="L92" s="106"/>
      <c r="M92" s="106"/>
      <c r="N92" s="106"/>
      <c r="O92" s="106"/>
      <c r="P92" s="106"/>
      <c r="Q92" s="106"/>
      <c r="R92" s="106"/>
    </row>
    <row r="93" spans="1:18" ht="20.5" customHeight="1">
      <c r="A93" s="28" t="s">
        <v>37</v>
      </c>
      <c r="B93" s="134" t="s">
        <v>272</v>
      </c>
      <c r="C93" s="546">
        <f>'BA'!C25</f>
        <v>140</v>
      </c>
      <c r="D93" s="274"/>
      <c r="E93" s="119"/>
      <c r="F93" s="274"/>
      <c r="G93" s="104">
        <f>SUM(C93:F93)</f>
        <v>140</v>
      </c>
      <c r="H93" s="106"/>
      <c r="I93" s="106"/>
      <c r="J93" s="106"/>
      <c r="L93" s="106"/>
      <c r="M93" s="106"/>
      <c r="N93" s="106"/>
      <c r="O93" s="106"/>
      <c r="P93" s="106"/>
      <c r="Q93" s="106"/>
      <c r="R93" s="106"/>
    </row>
    <row r="94" spans="1:18" ht="20.5" customHeight="1">
      <c r="A94" s="28" t="s">
        <v>37</v>
      </c>
      <c r="B94" s="134" t="s">
        <v>168</v>
      </c>
      <c r="C94" s="119"/>
      <c r="D94" s="274"/>
      <c r="E94" s="119"/>
      <c r="F94" s="274"/>
      <c r="G94" s="104">
        <f>SUM(C94:F94)</f>
        <v>0</v>
      </c>
      <c r="H94" s="106"/>
      <c r="I94" s="106"/>
      <c r="J94" s="106"/>
      <c r="L94" s="106"/>
      <c r="M94" s="106"/>
      <c r="N94" s="106"/>
      <c r="O94" s="106"/>
      <c r="P94" s="106"/>
      <c r="Q94" s="106"/>
      <c r="R94" s="106"/>
    </row>
    <row r="95" spans="1:18" ht="20.5" customHeight="1">
      <c r="A95" s="28" t="s">
        <v>37</v>
      </c>
      <c r="B95" s="134" t="s">
        <v>169</v>
      </c>
      <c r="C95" s="119"/>
      <c r="D95" s="274"/>
      <c r="E95" s="119"/>
      <c r="F95" s="274"/>
      <c r="G95" s="104">
        <f>SUM(C95:F95)</f>
        <v>0</v>
      </c>
      <c r="H95" s="106"/>
      <c r="I95" s="106"/>
      <c r="J95" s="106"/>
      <c r="L95" s="106"/>
      <c r="M95" s="106"/>
      <c r="N95" s="106"/>
      <c r="O95" s="106"/>
      <c r="P95" s="106"/>
      <c r="Q95" s="106"/>
      <c r="R95" s="106"/>
    </row>
    <row r="96" spans="1:18" ht="20.5" customHeight="1">
      <c r="A96" s="28" t="s">
        <v>37</v>
      </c>
      <c r="B96" s="134" t="s">
        <v>170</v>
      </c>
      <c r="C96" s="119"/>
      <c r="D96" s="274"/>
      <c r="E96" s="119"/>
      <c r="F96" s="274"/>
      <c r="G96" s="104">
        <f>SUM(C96:F96)</f>
        <v>0</v>
      </c>
      <c r="H96" s="106"/>
      <c r="I96" s="106"/>
      <c r="J96" s="106"/>
      <c r="L96" s="106"/>
      <c r="M96" s="106"/>
      <c r="N96" s="106"/>
      <c r="O96" s="106"/>
      <c r="P96" s="106"/>
      <c r="Q96" s="106"/>
      <c r="R96" s="106"/>
    </row>
    <row r="97" spans="1:18" ht="20.5" customHeight="1">
      <c r="A97" s="108"/>
      <c r="B97" s="108"/>
      <c r="C97" s="103"/>
      <c r="D97" s="274"/>
      <c r="E97" s="103"/>
      <c r="F97" s="274"/>
      <c r="G97" s="109">
        <f>SUM(G93:G96)</f>
        <v>140</v>
      </c>
      <c r="H97" s="106"/>
      <c r="I97" s="106"/>
      <c r="J97" s="106"/>
      <c r="L97" s="106"/>
      <c r="M97" s="106"/>
      <c r="N97" s="106"/>
      <c r="O97" s="106"/>
      <c r="P97" s="106"/>
      <c r="Q97" s="106"/>
      <c r="R97" s="106"/>
    </row>
    <row r="98" spans="1:18" ht="20.5" customHeight="1">
      <c r="A98" s="114" t="s">
        <v>65</v>
      </c>
      <c r="B98" s="114" t="s">
        <v>8</v>
      </c>
      <c r="C98" s="115" t="s">
        <v>42</v>
      </c>
      <c r="D98" s="276" t="s">
        <v>44</v>
      </c>
      <c r="E98" s="116" t="s">
        <v>43</v>
      </c>
      <c r="F98" s="276" t="s">
        <v>46</v>
      </c>
      <c r="G98" s="104">
        <f>SUM(C98:F98)</f>
        <v>0</v>
      </c>
      <c r="H98" s="106"/>
      <c r="I98" s="106"/>
      <c r="J98" s="106"/>
      <c r="L98" s="106"/>
      <c r="M98" s="106"/>
      <c r="N98" s="106"/>
      <c r="O98" s="106"/>
      <c r="P98" s="106"/>
      <c r="Q98" s="106"/>
      <c r="R98" s="106"/>
    </row>
    <row r="99" spans="1:18" ht="20.5" customHeight="1">
      <c r="A99" s="97" t="s">
        <v>27</v>
      </c>
      <c r="B99" s="134" t="s">
        <v>171</v>
      </c>
      <c r="C99" s="115"/>
      <c r="D99" s="276"/>
      <c r="E99" s="116"/>
      <c r="F99" s="276"/>
      <c r="G99" s="104">
        <f>SUM(C99:F99)</f>
        <v>0</v>
      </c>
      <c r="H99" s="106"/>
      <c r="I99" s="106"/>
      <c r="J99" s="106"/>
      <c r="L99" s="106"/>
      <c r="M99" s="106"/>
      <c r="N99" s="106"/>
      <c r="O99" s="106"/>
      <c r="P99" s="106"/>
      <c r="Q99" s="106"/>
      <c r="R99" s="106"/>
    </row>
    <row r="100" spans="1:10" ht="20.5" customHeight="1">
      <c r="A100" s="97" t="s">
        <v>27</v>
      </c>
      <c r="B100" s="134" t="s">
        <v>172</v>
      </c>
      <c r="C100" s="189"/>
      <c r="D100" s="276"/>
      <c r="E100" s="116"/>
      <c r="F100" s="276"/>
      <c r="G100" s="104">
        <f>SUM(C100:F100)</f>
        <v>0</v>
      </c>
      <c r="I100" s="106"/>
      <c r="J100" s="106"/>
    </row>
    <row r="101" spans="1:7" ht="20.5" customHeight="1">
      <c r="A101" s="97" t="s">
        <v>27</v>
      </c>
      <c r="B101" s="134" t="s">
        <v>173</v>
      </c>
      <c r="C101" s="119"/>
      <c r="D101" s="274"/>
      <c r="E101" s="119"/>
      <c r="F101" s="274"/>
      <c r="G101" s="104">
        <f>SUM(C101:F101)</f>
        <v>0</v>
      </c>
    </row>
    <row r="102" spans="1:7" ht="20.5" customHeight="1">
      <c r="A102" s="97" t="s">
        <v>27</v>
      </c>
      <c r="B102" s="134" t="s">
        <v>174</v>
      </c>
      <c r="C102" s="119"/>
      <c r="D102" s="274"/>
      <c r="E102" s="119"/>
      <c r="F102" s="274"/>
      <c r="G102" s="104">
        <f>SUM(C102:F102)</f>
        <v>0</v>
      </c>
    </row>
    <row r="103" spans="1:7" ht="20.5" customHeight="1">
      <c r="A103" s="108"/>
      <c r="B103" s="108"/>
      <c r="C103" s="103"/>
      <c r="D103" s="274"/>
      <c r="E103" s="103"/>
      <c r="F103" s="274"/>
      <c r="G103" s="109">
        <f>SUM(G99:G102)</f>
        <v>0</v>
      </c>
    </row>
    <row r="104" spans="1:7" ht="20.5" customHeight="1">
      <c r="A104" s="143"/>
      <c r="B104" s="143"/>
      <c r="C104" s="143"/>
      <c r="D104" s="277"/>
      <c r="E104" s="143"/>
      <c r="F104" s="277"/>
      <c r="G104" s="147"/>
    </row>
  </sheetData>
  <mergeCells count="1">
    <mergeCell ref="I1:J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 topLeftCell="A1">
      <selection activeCell="D18" sqref="D18"/>
    </sheetView>
  </sheetViews>
  <sheetFormatPr defaultColWidth="9.140625" defaultRowHeight="17.25" customHeight="1"/>
  <cols>
    <col min="1" max="1" width="20.28125" style="0" customWidth="1"/>
    <col min="2" max="2" width="12.57421875" style="0" customWidth="1"/>
    <col min="3" max="6" width="12.421875" style="0" customWidth="1"/>
    <col min="7" max="7" width="20.421875" style="0" customWidth="1"/>
    <col min="8" max="8" width="15.00390625" style="0" customWidth="1"/>
  </cols>
  <sheetData>
    <row r="1" spans="1:7" ht="17.5" customHeight="1">
      <c r="A1" s="97"/>
      <c r="B1" s="97"/>
      <c r="C1" s="97" t="s">
        <v>78</v>
      </c>
      <c r="D1" s="97" t="s">
        <v>79</v>
      </c>
      <c r="E1" s="97" t="s">
        <v>0</v>
      </c>
      <c r="F1" s="97"/>
      <c r="G1" s="259" t="s">
        <v>273</v>
      </c>
    </row>
    <row r="2" spans="1:8" ht="17.5" customHeight="1">
      <c r="A2" s="97" t="s">
        <v>80</v>
      </c>
      <c r="B2" s="97"/>
      <c r="C2" s="97" t="s">
        <v>81</v>
      </c>
      <c r="D2" s="97">
        <v>18</v>
      </c>
      <c r="E2" s="256">
        <v>40</v>
      </c>
      <c r="F2" s="256">
        <f>SUM(D2*E2)</f>
        <v>720</v>
      </c>
      <c r="G2" s="260">
        <f>'BB'!O23</f>
        <v>720</v>
      </c>
      <c r="H2" t="s">
        <v>342</v>
      </c>
    </row>
    <row r="3" spans="1:8" ht="17.5" customHeight="1">
      <c r="A3" s="97">
        <v>520</v>
      </c>
      <c r="B3" s="97"/>
      <c r="C3" s="97" t="s">
        <v>82</v>
      </c>
      <c r="D3" s="97">
        <v>25</v>
      </c>
      <c r="E3" s="256">
        <v>40</v>
      </c>
      <c r="F3" s="256">
        <f aca="true" t="shared" si="0" ref="F3:F10">SUM(D3*E3)</f>
        <v>1000</v>
      </c>
      <c r="G3" s="260">
        <f>SB!O20</f>
        <v>998</v>
      </c>
      <c r="H3" t="s">
        <v>342</v>
      </c>
    </row>
    <row r="4" spans="1:8" ht="17.5" customHeight="1">
      <c r="A4" s="97">
        <v>20</v>
      </c>
      <c r="B4" s="97"/>
      <c r="C4" s="97" t="s">
        <v>83</v>
      </c>
      <c r="D4" s="97">
        <v>43</v>
      </c>
      <c r="E4" s="256">
        <v>40</v>
      </c>
      <c r="F4" s="256">
        <f t="shared" si="0"/>
        <v>1720</v>
      </c>
      <c r="G4" s="260">
        <f>'BR'!O23</f>
        <v>1720</v>
      </c>
      <c r="H4" t="s">
        <v>342</v>
      </c>
    </row>
    <row r="5" spans="1:8" ht="17.5" customHeight="1">
      <c r="A5" s="97"/>
      <c r="B5" s="97"/>
      <c r="C5" s="97" t="s">
        <v>84</v>
      </c>
      <c r="D5" s="97">
        <v>99</v>
      </c>
      <c r="E5" s="256">
        <v>40</v>
      </c>
      <c r="F5" s="256">
        <f t="shared" si="0"/>
        <v>3960</v>
      </c>
      <c r="G5" s="260">
        <f>TD!O21</f>
        <v>3960</v>
      </c>
      <c r="H5" t="s">
        <v>342</v>
      </c>
    </row>
    <row r="6" spans="1:8" ht="17.5" customHeight="1">
      <c r="A6" s="97" t="s">
        <v>85</v>
      </c>
      <c r="B6" s="97"/>
      <c r="C6" s="97" t="s">
        <v>86</v>
      </c>
      <c r="D6" s="97">
        <v>63</v>
      </c>
      <c r="E6" s="256">
        <v>40</v>
      </c>
      <c r="F6" s="256">
        <f t="shared" si="0"/>
        <v>2520</v>
      </c>
      <c r="G6" s="260">
        <f>SW!O22</f>
        <v>2520</v>
      </c>
      <c r="H6" t="s">
        <v>342</v>
      </c>
    </row>
    <row r="7" spans="1:8" ht="17.5" customHeight="1">
      <c r="A7" s="256">
        <f>A3*A4</f>
        <v>10400</v>
      </c>
      <c r="B7" s="97"/>
      <c r="C7" s="97" t="s">
        <v>87</v>
      </c>
      <c r="D7" s="97">
        <v>119</v>
      </c>
      <c r="E7" s="256">
        <v>80</v>
      </c>
      <c r="F7" s="256">
        <f t="shared" si="0"/>
        <v>9520</v>
      </c>
      <c r="G7" s="260">
        <f>TR!P22*2</f>
        <v>9520.02</v>
      </c>
      <c r="H7" t="s">
        <v>342</v>
      </c>
    </row>
    <row r="8" spans="1:8" ht="17.5" customHeight="1">
      <c r="A8" s="256"/>
      <c r="B8" s="97"/>
      <c r="C8" s="97" t="s">
        <v>88</v>
      </c>
      <c r="D8" s="97">
        <v>147</v>
      </c>
      <c r="E8" s="256">
        <v>40</v>
      </c>
      <c r="F8" s="256">
        <f t="shared" si="0"/>
        <v>5880</v>
      </c>
      <c r="G8" s="260">
        <f>'BK'!O21</f>
        <v>5880</v>
      </c>
      <c r="H8" t="s">
        <v>342</v>
      </c>
    </row>
    <row r="9" spans="1:8" ht="17.5" customHeight="1">
      <c r="A9" s="257" t="s">
        <v>89</v>
      </c>
      <c r="B9" s="97"/>
      <c r="C9" s="97" t="s">
        <v>90</v>
      </c>
      <c r="D9" s="97">
        <v>76</v>
      </c>
      <c r="E9" s="256">
        <v>40</v>
      </c>
      <c r="F9" s="256">
        <f t="shared" si="0"/>
        <v>3040</v>
      </c>
      <c r="G9" s="260">
        <f>'GT'!O24</f>
        <v>3039.9999999999995</v>
      </c>
      <c r="H9" t="s">
        <v>342</v>
      </c>
    </row>
    <row r="10" spans="1:8" ht="17.5" customHeight="1">
      <c r="A10" s="257">
        <f>A3*8</f>
        <v>4160</v>
      </c>
      <c r="B10" s="97"/>
      <c r="C10" s="97" t="s">
        <v>91</v>
      </c>
      <c r="D10" s="97">
        <v>157</v>
      </c>
      <c r="E10" s="256">
        <v>40</v>
      </c>
      <c r="F10" s="256">
        <f t="shared" si="0"/>
        <v>6280</v>
      </c>
      <c r="G10" s="260">
        <f>'BA'!O22</f>
        <v>6280</v>
      </c>
      <c r="H10" t="s">
        <v>342</v>
      </c>
    </row>
    <row r="11" spans="1:6" ht="17.5" customHeight="1">
      <c r="A11" s="257" t="s">
        <v>92</v>
      </c>
      <c r="B11" s="97"/>
      <c r="C11" s="97"/>
      <c r="D11" s="97"/>
      <c r="E11" s="306"/>
      <c r="F11" s="256"/>
    </row>
    <row r="12" spans="1:7" ht="17.5" customHeight="1">
      <c r="A12" s="257">
        <f>A3*7</f>
        <v>3640</v>
      </c>
      <c r="B12" s="97"/>
      <c r="C12" s="97"/>
      <c r="D12" s="97"/>
      <c r="E12" s="256"/>
      <c r="F12" s="256">
        <f>SUM(F2:F10)</f>
        <v>34640</v>
      </c>
      <c r="G12" t="s">
        <v>93</v>
      </c>
    </row>
    <row r="13" spans="1:7" ht="17.5" customHeight="1">
      <c r="A13" s="257" t="s">
        <v>94</v>
      </c>
      <c r="B13" s="97"/>
      <c r="C13" s="97"/>
      <c r="D13" s="97"/>
      <c r="E13" s="256"/>
      <c r="F13" s="256">
        <f>A7</f>
        <v>10400</v>
      </c>
      <c r="G13" t="s">
        <v>95</v>
      </c>
    </row>
    <row r="14" spans="1:6" ht="17.5" customHeight="1">
      <c r="A14" s="257">
        <f>A3*4-360</f>
        <v>1720</v>
      </c>
      <c r="B14" s="97"/>
      <c r="C14" s="97"/>
      <c r="D14" s="97"/>
      <c r="E14" s="256"/>
      <c r="F14" s="256">
        <f>SUM(F12:F13)</f>
        <v>45040</v>
      </c>
    </row>
    <row r="15" spans="1:6" ht="17.5" customHeight="1">
      <c r="A15" s="257" t="s">
        <v>96</v>
      </c>
      <c r="B15" s="97" t="s">
        <v>97</v>
      </c>
      <c r="C15" s="97" t="s">
        <v>98</v>
      </c>
      <c r="D15" s="97"/>
      <c r="E15" s="256"/>
      <c r="F15" s="256"/>
    </row>
    <row r="16" spans="1:6" ht="17.5" customHeight="1">
      <c r="A16" s="257">
        <f>A3*1</f>
        <v>520</v>
      </c>
      <c r="B16" s="256">
        <f>A16-105</f>
        <v>415</v>
      </c>
      <c r="C16" s="256">
        <v>105</v>
      </c>
      <c r="D16" s="97"/>
      <c r="E16" s="256"/>
      <c r="F16" s="256"/>
    </row>
    <row r="17" spans="1:6" ht="17.5" customHeight="1">
      <c r="A17" s="257" t="s">
        <v>99</v>
      </c>
      <c r="B17" s="97"/>
      <c r="C17" s="97"/>
      <c r="D17" s="97"/>
      <c r="E17" s="256"/>
      <c r="F17" s="256"/>
    </row>
    <row r="18" spans="1:6" ht="17.5" customHeight="1">
      <c r="A18" s="258">
        <v>360</v>
      </c>
      <c r="B18" s="97"/>
      <c r="C18" s="97"/>
      <c r="D18" s="97"/>
      <c r="E18" s="256"/>
      <c r="F18" s="256"/>
    </row>
    <row r="19" spans="1:6" ht="17.5" customHeight="1">
      <c r="A19" s="257">
        <f>SUM(A10,A12,A14,A16,A18)</f>
        <v>10400</v>
      </c>
      <c r="B19" s="97"/>
      <c r="C19" s="97"/>
      <c r="D19" s="97"/>
      <c r="E19" s="97"/>
      <c r="F19" s="97"/>
    </row>
    <row r="21" ht="17.5" customHeight="1">
      <c r="B21" s="2"/>
    </row>
    <row r="22" ht="17.5" customHeight="1">
      <c r="A22" s="2"/>
    </row>
    <row r="26" ht="17.5" customHeight="1">
      <c r="A26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71" zoomScaleNormal="71" workbookViewId="0" topLeftCell="A7">
      <selection activeCell="N18" sqref="N18"/>
    </sheetView>
  </sheetViews>
  <sheetFormatPr defaultColWidth="9.140625" defaultRowHeight="15"/>
  <cols>
    <col min="1" max="1" width="19.140625" style="0" customWidth="1"/>
    <col min="2" max="2" width="34.421875" style="0" customWidth="1"/>
    <col min="3" max="3" width="19.7109375" style="0" customWidth="1"/>
    <col min="7" max="7" width="21.140625" style="0" customWidth="1"/>
    <col min="8" max="8" width="10.28125" style="0" customWidth="1"/>
    <col min="10" max="10" width="15.140625" style="0" customWidth="1"/>
    <col min="12" max="12" width="13.8515625" style="0" customWidth="1"/>
    <col min="13" max="13" width="12.8515625" style="0" customWidth="1"/>
    <col min="15" max="15" width="17.57421875" style="0" customWidth="1"/>
  </cols>
  <sheetData>
    <row r="1" spans="1:12" ht="21.5">
      <c r="A1" s="469"/>
      <c r="B1" s="470"/>
      <c r="C1" s="470"/>
      <c r="D1" s="470"/>
      <c r="E1" s="470"/>
      <c r="F1" s="471" t="s">
        <v>1</v>
      </c>
      <c r="G1" s="471"/>
      <c r="H1" s="470"/>
      <c r="I1" s="470" t="s">
        <v>2</v>
      </c>
      <c r="J1" s="470"/>
      <c r="K1" s="227"/>
      <c r="L1" s="227"/>
    </row>
    <row r="2" spans="1:12" ht="21.5">
      <c r="A2" s="469">
        <v>63</v>
      </c>
      <c r="B2" s="472" t="s">
        <v>3</v>
      </c>
      <c r="C2" s="473">
        <f>A4*2/5</f>
        <v>1008</v>
      </c>
      <c r="D2" s="474" t="s">
        <v>4</v>
      </c>
      <c r="E2" s="470"/>
      <c r="F2" s="470">
        <v>1</v>
      </c>
      <c r="G2" s="475">
        <f>C2*0.4</f>
        <v>403.20000000000005</v>
      </c>
      <c r="H2" s="470"/>
      <c r="I2" s="470">
        <v>1</v>
      </c>
      <c r="J2" s="476">
        <f>C3*0.4</f>
        <v>201.60000000000002</v>
      </c>
      <c r="K2" s="227"/>
      <c r="L2" s="477"/>
    </row>
    <row r="3" spans="1:15" ht="21.5">
      <c r="A3" s="478">
        <v>40</v>
      </c>
      <c r="B3" s="472" t="s">
        <v>0</v>
      </c>
      <c r="C3" s="473">
        <f>A4*1/5</f>
        <v>504</v>
      </c>
      <c r="D3" s="470" t="s">
        <v>2</v>
      </c>
      <c r="E3" s="470"/>
      <c r="F3" s="470">
        <v>2</v>
      </c>
      <c r="G3" s="475">
        <f>C2*0.3</f>
        <v>302.4</v>
      </c>
      <c r="H3" s="470"/>
      <c r="I3" s="470">
        <v>2</v>
      </c>
      <c r="J3" s="475">
        <f>C3*0.3</f>
        <v>151.2</v>
      </c>
      <c r="K3" s="227"/>
      <c r="L3" s="477">
        <f>SUM(G4:G5)/2</f>
        <v>151.20000000000002</v>
      </c>
      <c r="O3" s="2">
        <f>SUM(J3:J4)/2</f>
        <v>126</v>
      </c>
    </row>
    <row r="4" spans="1:12" ht="22" thickBot="1">
      <c r="A4" s="478">
        <f>SUM(A2*A3)</f>
        <v>2520</v>
      </c>
      <c r="B4" s="472" t="s">
        <v>5</v>
      </c>
      <c r="C4" s="479">
        <f>A4*2/5</f>
        <v>1008</v>
      </c>
      <c r="D4" s="470" t="s">
        <v>6</v>
      </c>
      <c r="E4" s="470"/>
      <c r="F4" s="470">
        <v>3</v>
      </c>
      <c r="G4" s="475">
        <f>C2*0.2</f>
        <v>201.60000000000002</v>
      </c>
      <c r="H4" s="470"/>
      <c r="I4" s="470">
        <v>3</v>
      </c>
      <c r="J4" s="475">
        <f>C3*0.2</f>
        <v>100.80000000000001</v>
      </c>
      <c r="K4" s="227"/>
      <c r="L4" s="477"/>
    </row>
    <row r="5" spans="1:12" ht="22" thickBot="1">
      <c r="A5" s="469"/>
      <c r="B5" s="470"/>
      <c r="C5" s="475">
        <f>SUM(C2:C4)</f>
        <v>2520</v>
      </c>
      <c r="D5" s="470"/>
      <c r="E5" s="470"/>
      <c r="F5" s="470">
        <v>4</v>
      </c>
      <c r="G5" s="480">
        <f>C2*0.1</f>
        <v>100.80000000000001</v>
      </c>
      <c r="H5" s="470"/>
      <c r="I5" s="470">
        <v>4</v>
      </c>
      <c r="J5" s="480">
        <f>C3*0.1</f>
        <v>50.400000000000006</v>
      </c>
      <c r="K5" s="227"/>
      <c r="L5" s="227"/>
    </row>
    <row r="6" spans="1:12" ht="21.5">
      <c r="A6" s="469"/>
      <c r="B6" s="470"/>
      <c r="C6" s="470"/>
      <c r="D6" s="470"/>
      <c r="E6" s="470"/>
      <c r="F6" s="470"/>
      <c r="G6" s="475">
        <f>SUM(G2:G5)</f>
        <v>1008</v>
      </c>
      <c r="H6" s="470"/>
      <c r="I6" s="470"/>
      <c r="J6" s="475">
        <f>SUM(J2:J5)</f>
        <v>504</v>
      </c>
      <c r="K6" s="227"/>
      <c r="L6" s="227"/>
    </row>
    <row r="9" spans="1:15" ht="15">
      <c r="A9" s="15" t="s">
        <v>20</v>
      </c>
      <c r="B9" s="15"/>
      <c r="C9" s="36"/>
      <c r="D9" s="15"/>
      <c r="E9" s="15"/>
      <c r="F9" s="15"/>
      <c r="G9" s="37"/>
      <c r="H9" s="38"/>
      <c r="I9" s="15"/>
      <c r="J9" s="15"/>
      <c r="K9" s="39"/>
      <c r="L9" s="15"/>
      <c r="M9" s="15"/>
      <c r="N9" s="36"/>
      <c r="O9" s="36"/>
    </row>
    <row r="10" spans="1:15" ht="30.5" customHeight="1">
      <c r="A10" s="40" t="s">
        <v>9</v>
      </c>
      <c r="B10" s="41" t="s">
        <v>8</v>
      </c>
      <c r="C10" s="40" t="s">
        <v>10</v>
      </c>
      <c r="D10" s="40" t="s">
        <v>11</v>
      </c>
      <c r="E10" s="42" t="s">
        <v>12</v>
      </c>
      <c r="F10" s="43" t="s">
        <v>13</v>
      </c>
      <c r="G10" s="44" t="s">
        <v>14</v>
      </c>
      <c r="H10" s="45" t="s">
        <v>15</v>
      </c>
      <c r="I10" s="43" t="s">
        <v>13</v>
      </c>
      <c r="J10" s="46" t="s">
        <v>14</v>
      </c>
      <c r="K10" s="42" t="s">
        <v>16</v>
      </c>
      <c r="L10" s="43" t="s">
        <v>13</v>
      </c>
      <c r="M10" s="46" t="s">
        <v>14</v>
      </c>
      <c r="N10" s="47" t="s">
        <v>17</v>
      </c>
      <c r="O10" s="46" t="s">
        <v>18</v>
      </c>
    </row>
    <row r="11" spans="1:15" ht="30.5" customHeight="1">
      <c r="A11" s="441" t="s">
        <v>28</v>
      </c>
      <c r="B11" s="441" t="s">
        <v>259</v>
      </c>
      <c r="C11" s="441">
        <v>133553</v>
      </c>
      <c r="D11" s="321"/>
      <c r="E11" s="31">
        <v>6</v>
      </c>
      <c r="F11" s="234">
        <v>10</v>
      </c>
      <c r="G11" s="235"/>
      <c r="H11" s="236">
        <v>4.7</v>
      </c>
      <c r="I11" s="234">
        <v>60</v>
      </c>
      <c r="J11" s="235">
        <v>201.6</v>
      </c>
      <c r="K11" s="443">
        <f>SUM(H11,E11)</f>
        <v>10.7</v>
      </c>
      <c r="L11" s="234">
        <v>60</v>
      </c>
      <c r="M11" s="235">
        <v>403.2</v>
      </c>
      <c r="N11" s="238">
        <f>SUM(F11,I11,L11)</f>
        <v>130</v>
      </c>
      <c r="O11" s="239">
        <f>SUM(G11,J11,M11)</f>
        <v>604.8</v>
      </c>
    </row>
    <row r="12" spans="1:15" ht="30.5" customHeight="1">
      <c r="A12" s="441" t="s">
        <v>38</v>
      </c>
      <c r="B12" s="442" t="s">
        <v>203</v>
      </c>
      <c r="C12" s="441">
        <v>130121</v>
      </c>
      <c r="D12" s="321" t="s">
        <v>32</v>
      </c>
      <c r="E12" s="31">
        <v>6.2</v>
      </c>
      <c r="F12" s="234"/>
      <c r="G12" s="235"/>
      <c r="H12" s="236">
        <v>5.1</v>
      </c>
      <c r="I12" s="234">
        <v>45</v>
      </c>
      <c r="J12" s="481">
        <v>126</v>
      </c>
      <c r="K12" s="443">
        <f>SUM(H12,E12)</f>
        <v>11.3</v>
      </c>
      <c r="L12" s="234">
        <v>50</v>
      </c>
      <c r="M12" s="235">
        <v>302.4</v>
      </c>
      <c r="N12" s="238">
        <f>SUM(F12,I12,L12)</f>
        <v>95</v>
      </c>
      <c r="O12" s="239">
        <f>SUM(G12,J12,M12)</f>
        <v>428.4</v>
      </c>
    </row>
    <row r="13" spans="1:15" ht="30.5" customHeight="1">
      <c r="A13" s="441" t="s">
        <v>64</v>
      </c>
      <c r="B13" s="441" t="s">
        <v>289</v>
      </c>
      <c r="C13" s="441">
        <v>128785</v>
      </c>
      <c r="D13" s="321"/>
      <c r="E13" s="31">
        <v>7.1</v>
      </c>
      <c r="F13" s="234"/>
      <c r="G13" s="235"/>
      <c r="H13" s="240">
        <v>5.1</v>
      </c>
      <c r="I13" s="234">
        <v>45</v>
      </c>
      <c r="J13" s="235">
        <v>126</v>
      </c>
      <c r="K13" s="443">
        <f>SUM(H13,E13)</f>
        <v>12.2</v>
      </c>
      <c r="L13" s="234">
        <v>40</v>
      </c>
      <c r="M13" s="235">
        <v>201.6</v>
      </c>
      <c r="N13" s="238">
        <f>SUM(F13,I13,L13)</f>
        <v>85</v>
      </c>
      <c r="O13" s="239">
        <f>SUM(G13,J13,M13)</f>
        <v>327.6</v>
      </c>
    </row>
    <row r="14" spans="1:15" ht="30.5" customHeight="1">
      <c r="A14" s="441" t="s">
        <v>100</v>
      </c>
      <c r="B14" s="441" t="s">
        <v>267</v>
      </c>
      <c r="C14" s="441">
        <v>128159</v>
      </c>
      <c r="D14" s="321"/>
      <c r="E14" s="31">
        <v>5.8</v>
      </c>
      <c r="F14" s="234">
        <v>30</v>
      </c>
      <c r="G14" s="235">
        <v>100.8</v>
      </c>
      <c r="H14" s="115">
        <v>6.7</v>
      </c>
      <c r="I14" s="234">
        <v>15</v>
      </c>
      <c r="J14" s="235"/>
      <c r="K14" s="443">
        <f>SUM(H14,E14)</f>
        <v>12.5</v>
      </c>
      <c r="L14" s="234">
        <v>30</v>
      </c>
      <c r="M14" s="235">
        <v>100.8</v>
      </c>
      <c r="N14" s="238">
        <f>SUM(F14,I14,L14)</f>
        <v>75</v>
      </c>
      <c r="O14" s="239">
        <f>SUM(G14,J14,M14)</f>
        <v>201.6</v>
      </c>
    </row>
    <row r="15" spans="1:15" ht="30.5" customHeight="1">
      <c r="A15" s="441" t="s">
        <v>34</v>
      </c>
      <c r="B15" s="442" t="s">
        <v>72</v>
      </c>
      <c r="C15" s="441">
        <v>129725</v>
      </c>
      <c r="D15" s="321" t="s">
        <v>32</v>
      </c>
      <c r="E15" s="31">
        <v>6.9</v>
      </c>
      <c r="F15" s="234"/>
      <c r="G15" s="235"/>
      <c r="H15" s="241">
        <v>5.7</v>
      </c>
      <c r="I15" s="234">
        <v>30</v>
      </c>
      <c r="J15" s="235">
        <v>50.4</v>
      </c>
      <c r="K15" s="443">
        <f>SUM(H15,E15)</f>
        <v>12.600000000000001</v>
      </c>
      <c r="L15" s="234">
        <v>20</v>
      </c>
      <c r="M15" s="235"/>
      <c r="N15" s="238">
        <f>SUM(F15,I15,L15)</f>
        <v>50</v>
      </c>
      <c r="O15" s="239">
        <f>SUM(G15,J15,M15)</f>
        <v>50.4</v>
      </c>
    </row>
    <row r="16" spans="1:15" ht="30.5" customHeight="1">
      <c r="A16" s="441" t="s">
        <v>39</v>
      </c>
      <c r="B16" s="442" t="s">
        <v>247</v>
      </c>
      <c r="C16" s="441">
        <v>130290</v>
      </c>
      <c r="D16" s="321" t="s">
        <v>32</v>
      </c>
      <c r="E16" s="31">
        <v>6.2</v>
      </c>
      <c r="F16" s="234"/>
      <c r="G16" s="235"/>
      <c r="H16" s="115">
        <v>6.7</v>
      </c>
      <c r="I16" s="234">
        <v>15</v>
      </c>
      <c r="J16" s="235"/>
      <c r="K16" s="443">
        <f>SUM(H16,E16)</f>
        <v>12.9</v>
      </c>
      <c r="L16" s="234">
        <v>10</v>
      </c>
      <c r="M16" s="235"/>
      <c r="N16" s="238">
        <f>SUM(F16,I16,L16)</f>
        <v>25</v>
      </c>
      <c r="O16" s="239">
        <f>SUM(G16,J16,M16)</f>
        <v>0</v>
      </c>
    </row>
    <row r="17" spans="1:15" ht="30.5" customHeight="1">
      <c r="A17" s="441" t="s">
        <v>65</v>
      </c>
      <c r="B17" s="441" t="s">
        <v>287</v>
      </c>
      <c r="C17" s="441">
        <v>128383</v>
      </c>
      <c r="D17" s="321"/>
      <c r="E17" s="31">
        <v>4.5</v>
      </c>
      <c r="F17" s="234">
        <v>60</v>
      </c>
      <c r="G17" s="235">
        <v>403.2</v>
      </c>
      <c r="H17" s="115">
        <v>8.7</v>
      </c>
      <c r="I17" s="234"/>
      <c r="J17" s="323"/>
      <c r="K17" s="443">
        <f>SUM(H17,E17)</f>
        <v>13.2</v>
      </c>
      <c r="L17" s="234"/>
      <c r="M17" s="235"/>
      <c r="N17" s="238">
        <f>SUM(F17,I17,L17)</f>
        <v>60</v>
      </c>
      <c r="O17" s="239">
        <f>SUM(G17,J17,M17)</f>
        <v>403.2</v>
      </c>
    </row>
    <row r="18" spans="1:15" ht="30.5" customHeight="1">
      <c r="A18" s="441" t="s">
        <v>29</v>
      </c>
      <c r="B18" s="442" t="s">
        <v>264</v>
      </c>
      <c r="C18" s="441">
        <v>130337</v>
      </c>
      <c r="D18" s="321" t="s">
        <v>32</v>
      </c>
      <c r="E18" s="31">
        <v>5.7</v>
      </c>
      <c r="F18" s="234">
        <v>40</v>
      </c>
      <c r="G18" s="235">
        <v>201.6</v>
      </c>
      <c r="H18" s="115">
        <v>7.8</v>
      </c>
      <c r="I18" s="234"/>
      <c r="J18" s="235"/>
      <c r="K18" s="443">
        <f>SUM(H18,E18)</f>
        <v>13.5</v>
      </c>
      <c r="L18" s="234"/>
      <c r="M18" s="235"/>
      <c r="N18" s="238">
        <f>SUM(F18,I18,L18)</f>
        <v>40</v>
      </c>
      <c r="O18" s="239">
        <f>SUM(G18,J18,M18)</f>
        <v>201.6</v>
      </c>
    </row>
    <row r="19" spans="1:15" ht="30.5" customHeight="1">
      <c r="A19" s="441" t="s">
        <v>100</v>
      </c>
      <c r="B19" s="442" t="s">
        <v>288</v>
      </c>
      <c r="C19" s="441">
        <v>129423</v>
      </c>
      <c r="D19" s="321" t="s">
        <v>32</v>
      </c>
      <c r="E19" s="31">
        <v>5.3</v>
      </c>
      <c r="F19" s="234">
        <v>50</v>
      </c>
      <c r="G19" s="235">
        <v>302.4</v>
      </c>
      <c r="H19" s="115">
        <v>11</v>
      </c>
      <c r="I19" s="234"/>
      <c r="J19" s="235"/>
      <c r="K19" s="443">
        <f>SUM(H19,E19)</f>
        <v>16.3</v>
      </c>
      <c r="L19" s="234"/>
      <c r="M19" s="235"/>
      <c r="N19" s="238">
        <f>SUM(F19,I19,L19)</f>
        <v>50</v>
      </c>
      <c r="O19" s="239">
        <f>SUM(G19,J19,M19)</f>
        <v>302.4</v>
      </c>
    </row>
    <row r="20" spans="1:15" ht="30.5" customHeight="1">
      <c r="A20" s="441" t="s">
        <v>35</v>
      </c>
      <c r="B20" s="442" t="s">
        <v>191</v>
      </c>
      <c r="C20" s="441">
        <v>130703</v>
      </c>
      <c r="D20" s="321" t="s">
        <v>32</v>
      </c>
      <c r="E20" s="31">
        <v>5.9</v>
      </c>
      <c r="F20" s="234">
        <v>20</v>
      </c>
      <c r="G20" s="235"/>
      <c r="H20" s="236">
        <v>100</v>
      </c>
      <c r="I20" s="234"/>
      <c r="J20" s="235"/>
      <c r="K20" s="443">
        <f>SUM(H20,E20)</f>
        <v>105.9</v>
      </c>
      <c r="L20" s="234"/>
      <c r="M20" s="235"/>
      <c r="N20" s="238">
        <f>SUM(F20,I20,L20)</f>
        <v>20</v>
      </c>
      <c r="O20" s="239">
        <f>SUM(G20,J20,M20)</f>
        <v>0</v>
      </c>
    </row>
    <row r="21" spans="3:11" ht="30.5" customHeight="1">
      <c r="C21" s="36"/>
      <c r="K21" s="31"/>
    </row>
    <row r="22" spans="6:15" ht="15">
      <c r="F22">
        <f>SUM(F11:F20)</f>
        <v>210</v>
      </c>
      <c r="G22" s="1">
        <f>SUM(G11:G20)</f>
        <v>1008</v>
      </c>
      <c r="I22">
        <f>SUM(I11:I20)</f>
        <v>210</v>
      </c>
      <c r="J22" s="1">
        <f>SUM(J11:J20)</f>
        <v>504</v>
      </c>
      <c r="L22">
        <f>SUM(L11:L20)</f>
        <v>210</v>
      </c>
      <c r="M22" s="1">
        <f>SUM(M11:M20)</f>
        <v>1007.9999999999999</v>
      </c>
      <c r="N22">
        <f>SUM(N11:N20)</f>
        <v>630</v>
      </c>
      <c r="O22" s="2">
        <f>SUM(O11:O20)</f>
        <v>2520</v>
      </c>
    </row>
    <row r="25" spans="1:3" ht="27.5" customHeight="1">
      <c r="A25" s="255" t="s">
        <v>75</v>
      </c>
      <c r="B25" s="255" t="s">
        <v>76</v>
      </c>
      <c r="C25" s="255" t="s">
        <v>77</v>
      </c>
    </row>
    <row r="26" spans="1:3" ht="27.5" customHeight="1">
      <c r="A26" s="441" t="s">
        <v>100</v>
      </c>
      <c r="B26" s="442" t="s">
        <v>288</v>
      </c>
      <c r="C26" s="97">
        <v>50</v>
      </c>
    </row>
    <row r="27" spans="1:3" ht="27.5" customHeight="1">
      <c r="A27" s="441" t="s">
        <v>29</v>
      </c>
      <c r="B27" s="442" t="s">
        <v>264</v>
      </c>
      <c r="C27" s="97">
        <v>40</v>
      </c>
    </row>
    <row r="28" spans="1:3" ht="27.5" customHeight="1">
      <c r="A28" s="441" t="s">
        <v>35</v>
      </c>
      <c r="B28" s="442" t="s">
        <v>191</v>
      </c>
      <c r="C28" s="97">
        <v>20</v>
      </c>
    </row>
    <row r="29" spans="1:3" ht="27.5" customHeight="1">
      <c r="A29" s="441" t="s">
        <v>39</v>
      </c>
      <c r="B29" s="442" t="s">
        <v>247</v>
      </c>
      <c r="C29" s="97">
        <v>25</v>
      </c>
    </row>
    <row r="30" spans="1:3" ht="27.5" customHeight="1">
      <c r="A30" s="441" t="s">
        <v>38</v>
      </c>
      <c r="B30" s="442" t="s">
        <v>203</v>
      </c>
      <c r="C30" s="97">
        <v>95</v>
      </c>
    </row>
    <row r="31" spans="1:3" ht="27.5" customHeight="1">
      <c r="A31" s="441" t="s">
        <v>34</v>
      </c>
      <c r="B31" s="442" t="s">
        <v>72</v>
      </c>
      <c r="C31" s="97">
        <v>50</v>
      </c>
    </row>
    <row r="32" spans="1:3" ht="27.5" customHeight="1">
      <c r="A32" s="320"/>
      <c r="B32" s="283"/>
      <c r="C32" s="97"/>
    </row>
    <row r="33" spans="1:3" ht="27.5" customHeight="1">
      <c r="A33" s="320"/>
      <c r="B33" s="282"/>
      <c r="C33" s="97"/>
    </row>
    <row r="34" spans="1:3" ht="27.5" customHeight="1">
      <c r="A34" s="320"/>
      <c r="B34" s="283"/>
      <c r="C34" s="97"/>
    </row>
    <row r="35" spans="1:3" ht="27.5" customHeight="1">
      <c r="A35" s="320"/>
      <c r="B35" s="283"/>
      <c r="C35" s="97"/>
    </row>
    <row r="36" spans="1:3" ht="18.5">
      <c r="A36" s="261"/>
      <c r="B36" s="263"/>
      <c r="C36" s="97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62" zoomScaleNormal="62" workbookViewId="0" topLeftCell="A9">
      <selection activeCell="C30" sqref="C30"/>
    </sheetView>
  </sheetViews>
  <sheetFormatPr defaultColWidth="9.140625" defaultRowHeight="15"/>
  <cols>
    <col min="1" max="1" width="19.140625" style="288" customWidth="1"/>
    <col min="2" max="2" width="34.140625" style="288" customWidth="1"/>
    <col min="3" max="3" width="19.8515625" style="288" customWidth="1"/>
    <col min="4" max="4" width="8.7109375" style="288" customWidth="1"/>
    <col min="5" max="5" width="11.00390625" style="288" customWidth="1"/>
    <col min="6" max="6" width="8.7109375" style="288" customWidth="1"/>
    <col min="7" max="7" width="20.00390625" style="288" customWidth="1"/>
    <col min="8" max="8" width="13.57421875" style="288" customWidth="1"/>
    <col min="9" max="9" width="11.421875" style="288" customWidth="1"/>
    <col min="10" max="10" width="17.00390625" style="288" customWidth="1"/>
    <col min="11" max="11" width="13.28125" style="488" customWidth="1"/>
    <col min="12" max="12" width="11.00390625" style="288" customWidth="1"/>
    <col min="13" max="13" width="20.8515625" style="288" customWidth="1"/>
    <col min="14" max="14" width="10.8515625" style="288" customWidth="1"/>
    <col min="15" max="15" width="20.7109375" style="288" customWidth="1"/>
    <col min="16" max="16384" width="8.7109375" style="288" customWidth="1"/>
  </cols>
  <sheetData>
    <row r="1" spans="1:11" s="397" customFormat="1" ht="17.5">
      <c r="A1" s="394"/>
      <c r="B1" s="395"/>
      <c r="C1" s="395"/>
      <c r="D1" s="395"/>
      <c r="E1" s="395"/>
      <c r="F1" s="396" t="s">
        <v>1</v>
      </c>
      <c r="G1" s="396"/>
      <c r="H1" s="395"/>
      <c r="I1" s="395" t="s">
        <v>2</v>
      </c>
      <c r="J1" s="395"/>
      <c r="K1" s="482"/>
    </row>
    <row r="2" spans="1:14" s="397" customFormat="1" ht="17.5">
      <c r="A2" s="394">
        <v>99</v>
      </c>
      <c r="B2" s="395" t="s">
        <v>3</v>
      </c>
      <c r="C2" s="398">
        <f>A4*2/5</f>
        <v>1584</v>
      </c>
      <c r="D2" s="399" t="s">
        <v>4</v>
      </c>
      <c r="E2" s="395"/>
      <c r="F2" s="395">
        <v>1</v>
      </c>
      <c r="G2" s="400">
        <f>C2*0.4</f>
        <v>633.6</v>
      </c>
      <c r="H2" s="395"/>
      <c r="I2" s="395">
        <v>1</v>
      </c>
      <c r="J2" s="401">
        <f>C3*0.4</f>
        <v>316.8</v>
      </c>
      <c r="K2" s="482"/>
      <c r="L2" s="402"/>
      <c r="N2" s="402"/>
    </row>
    <row r="3" spans="1:13" s="397" customFormat="1" ht="17.5">
      <c r="A3" s="403">
        <v>40</v>
      </c>
      <c r="B3" s="395" t="s">
        <v>0</v>
      </c>
      <c r="C3" s="398">
        <f>A4*1/5</f>
        <v>792</v>
      </c>
      <c r="D3" s="395" t="s">
        <v>2</v>
      </c>
      <c r="E3" s="395"/>
      <c r="F3" s="395">
        <v>2</v>
      </c>
      <c r="G3" s="400">
        <f>C2*0.3</f>
        <v>475.2</v>
      </c>
      <c r="H3" s="395"/>
      <c r="I3" s="395">
        <v>2</v>
      </c>
      <c r="J3" s="400">
        <f>C3*0.3</f>
        <v>237.6</v>
      </c>
      <c r="K3" s="482"/>
      <c r="L3" s="402"/>
      <c r="M3" s="402">
        <f>SUM(J3:J4)/2</f>
        <v>198</v>
      </c>
    </row>
    <row r="4" spans="1:11" s="397" customFormat="1" ht="18" thickBot="1">
      <c r="A4" s="403">
        <f>SUM(A2*A3)</f>
        <v>3960</v>
      </c>
      <c r="B4" s="395" t="s">
        <v>5</v>
      </c>
      <c r="C4" s="404">
        <f>A4*2/5</f>
        <v>1584</v>
      </c>
      <c r="D4" s="395" t="s">
        <v>6</v>
      </c>
      <c r="E4" s="395"/>
      <c r="F4" s="395">
        <v>3</v>
      </c>
      <c r="G4" s="400">
        <f>C2*0.2</f>
        <v>316.8</v>
      </c>
      <c r="H4" s="395"/>
      <c r="I4" s="395">
        <v>3</v>
      </c>
      <c r="J4" s="400">
        <f>C3*0.2</f>
        <v>158.4</v>
      </c>
      <c r="K4" s="482"/>
    </row>
    <row r="5" spans="1:14" s="397" customFormat="1" ht="18" thickBot="1">
      <c r="A5" s="394"/>
      <c r="B5" s="395"/>
      <c r="C5" s="400">
        <f>SUM(C2:C4)</f>
        <v>3960</v>
      </c>
      <c r="D5" s="395"/>
      <c r="E5" s="395"/>
      <c r="F5" s="395">
        <v>4</v>
      </c>
      <c r="G5" s="405">
        <f>C2*0.1</f>
        <v>158.4</v>
      </c>
      <c r="H5" s="395"/>
      <c r="I5" s="395">
        <v>4</v>
      </c>
      <c r="J5" s="405">
        <f>C3*0.1</f>
        <v>79.2</v>
      </c>
      <c r="K5" s="482"/>
      <c r="N5" s="402"/>
    </row>
    <row r="6" spans="1:15" s="397" customFormat="1" ht="17.5">
      <c r="A6" s="394"/>
      <c r="B6" s="395"/>
      <c r="C6" s="395"/>
      <c r="D6" s="395"/>
      <c r="E6" s="395"/>
      <c r="F6" s="395"/>
      <c r="G6" s="400">
        <f>SUM(G2:G5)</f>
        <v>1584</v>
      </c>
      <c r="H6" s="395"/>
      <c r="I6" s="395"/>
      <c r="J6" s="400">
        <f>SUM(J2:J5)</f>
        <v>792</v>
      </c>
      <c r="K6" s="483"/>
      <c r="L6" s="406"/>
      <c r="M6" s="407"/>
      <c r="N6" s="408"/>
      <c r="O6" s="409"/>
    </row>
    <row r="7" spans="1:15" s="397" customFormat="1" ht="17.5">
      <c r="A7" s="394"/>
      <c r="B7" s="395"/>
      <c r="C7" s="395"/>
      <c r="D7" s="395"/>
      <c r="E7" s="395"/>
      <c r="F7" s="395"/>
      <c r="G7" s="400"/>
      <c r="H7" s="395"/>
      <c r="I7" s="395"/>
      <c r="J7" s="400"/>
      <c r="K7" s="483"/>
      <c r="L7" s="406"/>
      <c r="M7" s="407"/>
      <c r="N7" s="408"/>
      <c r="O7" s="409"/>
    </row>
    <row r="8" spans="1:15" ht="36" customHeight="1">
      <c r="A8" s="294" t="s">
        <v>26</v>
      </c>
      <c r="B8" s="287"/>
      <c r="C8" s="287"/>
      <c r="D8" s="287"/>
      <c r="E8" s="287"/>
      <c r="F8" s="287"/>
      <c r="G8" s="289"/>
      <c r="H8" s="287"/>
      <c r="I8" s="287"/>
      <c r="J8" s="289"/>
      <c r="K8" s="484"/>
      <c r="L8" s="290"/>
      <c r="M8" s="291"/>
      <c r="N8" s="292"/>
      <c r="O8" s="293"/>
    </row>
    <row r="9" spans="1:15" ht="36" customHeight="1">
      <c r="A9" s="295" t="s">
        <v>9</v>
      </c>
      <c r="B9" s="295" t="s">
        <v>8</v>
      </c>
      <c r="C9" s="295" t="s">
        <v>10</v>
      </c>
      <c r="D9" s="295" t="s">
        <v>11</v>
      </c>
      <c r="E9" s="295" t="s">
        <v>12</v>
      </c>
      <c r="F9" s="296" t="s">
        <v>13</v>
      </c>
      <c r="G9" s="297" t="s">
        <v>14</v>
      </c>
      <c r="H9" s="295" t="s">
        <v>15</v>
      </c>
      <c r="I9" s="296" t="s">
        <v>13</v>
      </c>
      <c r="J9" s="298" t="s">
        <v>14</v>
      </c>
      <c r="K9" s="485" t="s">
        <v>16</v>
      </c>
      <c r="L9" s="296" t="s">
        <v>13</v>
      </c>
      <c r="M9" s="297" t="s">
        <v>14</v>
      </c>
      <c r="N9" s="299" t="s">
        <v>17</v>
      </c>
      <c r="O9" s="300" t="s">
        <v>18</v>
      </c>
    </row>
    <row r="10" spans="1:15" ht="36" customHeight="1">
      <c r="A10" s="441" t="s">
        <v>64</v>
      </c>
      <c r="B10" s="442" t="s">
        <v>296</v>
      </c>
      <c r="C10" s="441">
        <v>127802</v>
      </c>
      <c r="D10" s="490" t="s">
        <v>32</v>
      </c>
      <c r="E10" s="443">
        <v>8.5</v>
      </c>
      <c r="F10" s="491">
        <v>50</v>
      </c>
      <c r="G10" s="492">
        <v>475.2</v>
      </c>
      <c r="H10" s="493">
        <v>9.5</v>
      </c>
      <c r="I10" s="491">
        <v>45</v>
      </c>
      <c r="J10" s="492">
        <v>198</v>
      </c>
      <c r="K10" s="494">
        <f>SUM(H10,E10)</f>
        <v>18</v>
      </c>
      <c r="L10" s="491">
        <v>60</v>
      </c>
      <c r="M10" s="492">
        <v>633.6</v>
      </c>
      <c r="N10" s="495">
        <f>SUM(L10,I10,F10)</f>
        <v>155</v>
      </c>
      <c r="O10" s="496">
        <f>SUM(M10,J10,G10)</f>
        <v>1306.8</v>
      </c>
    </row>
    <row r="11" spans="1:15" ht="36" customHeight="1">
      <c r="A11" s="441" t="s">
        <v>100</v>
      </c>
      <c r="B11" s="442" t="s">
        <v>194</v>
      </c>
      <c r="C11" s="489">
        <v>129980</v>
      </c>
      <c r="D11" s="490" t="s">
        <v>32</v>
      </c>
      <c r="E11" s="443">
        <v>8.4</v>
      </c>
      <c r="F11" s="491">
        <v>60</v>
      </c>
      <c r="G11" s="492">
        <v>633.6</v>
      </c>
      <c r="H11" s="493">
        <v>10.1</v>
      </c>
      <c r="I11" s="491">
        <v>30</v>
      </c>
      <c r="J11" s="492">
        <v>79.2</v>
      </c>
      <c r="K11" s="494">
        <f>SUM(H11,E11)</f>
        <v>18.5</v>
      </c>
      <c r="L11" s="491">
        <v>50</v>
      </c>
      <c r="M11" s="492">
        <v>475.2</v>
      </c>
      <c r="N11" s="495">
        <f>SUM(L11,I11,F11)</f>
        <v>140</v>
      </c>
      <c r="O11" s="496">
        <f>SUM(M11,J11,G11)</f>
        <v>1188</v>
      </c>
    </row>
    <row r="12" spans="1:15" ht="36" customHeight="1">
      <c r="A12" s="441" t="s">
        <v>29</v>
      </c>
      <c r="B12" s="441" t="s">
        <v>292</v>
      </c>
      <c r="C12" s="441">
        <v>130187</v>
      </c>
      <c r="D12" s="490"/>
      <c r="E12" s="443">
        <v>9.9</v>
      </c>
      <c r="F12" s="491"/>
      <c r="G12" s="492"/>
      <c r="H12" s="498">
        <v>8.7</v>
      </c>
      <c r="I12" s="491">
        <v>60</v>
      </c>
      <c r="J12" s="492">
        <v>316.8</v>
      </c>
      <c r="K12" s="494">
        <f>SUM(H12,E12)</f>
        <v>18.6</v>
      </c>
      <c r="L12" s="491">
        <v>40</v>
      </c>
      <c r="M12" s="492">
        <v>316.8</v>
      </c>
      <c r="N12" s="495">
        <f>SUM(L12,I12,F12)</f>
        <v>100</v>
      </c>
      <c r="O12" s="496">
        <f>SUM(M12,J12,G12)</f>
        <v>633.6</v>
      </c>
    </row>
    <row r="13" spans="1:15" ht="36" customHeight="1">
      <c r="A13" s="441" t="s">
        <v>30</v>
      </c>
      <c r="B13" s="441" t="s">
        <v>295</v>
      </c>
      <c r="C13" s="441">
        <v>133878</v>
      </c>
      <c r="D13" s="490"/>
      <c r="E13" s="443">
        <v>8.7</v>
      </c>
      <c r="F13" s="491">
        <v>35</v>
      </c>
      <c r="G13" s="492">
        <v>237.6</v>
      </c>
      <c r="H13" s="493">
        <v>10.8</v>
      </c>
      <c r="I13" s="491">
        <v>20</v>
      </c>
      <c r="J13" s="492"/>
      <c r="K13" s="494">
        <f>SUM(H13,E13)</f>
        <v>19.5</v>
      </c>
      <c r="L13" s="491">
        <v>30</v>
      </c>
      <c r="M13" s="492">
        <v>158.4</v>
      </c>
      <c r="N13" s="495">
        <f>SUM(L13,I13,F13)</f>
        <v>85</v>
      </c>
      <c r="O13" s="496">
        <f>SUM(M13,J13,G13)</f>
        <v>396</v>
      </c>
    </row>
    <row r="14" spans="1:15" ht="36" customHeight="1">
      <c r="A14" s="441" t="s">
        <v>39</v>
      </c>
      <c r="B14" s="442" t="s">
        <v>290</v>
      </c>
      <c r="C14" s="441">
        <v>128207</v>
      </c>
      <c r="D14" s="490" t="s">
        <v>32</v>
      </c>
      <c r="E14" s="443">
        <v>10.2</v>
      </c>
      <c r="F14" s="491"/>
      <c r="G14" s="492"/>
      <c r="H14" s="503">
        <v>9.5</v>
      </c>
      <c r="I14" s="491">
        <v>45</v>
      </c>
      <c r="J14" s="492">
        <v>198</v>
      </c>
      <c r="K14" s="494">
        <f>SUM(H14,E14)</f>
        <v>19.7</v>
      </c>
      <c r="L14" s="491">
        <v>20</v>
      </c>
      <c r="M14" s="492"/>
      <c r="N14" s="495">
        <f>SUM(L14,I14,F14)</f>
        <v>65</v>
      </c>
      <c r="O14" s="496">
        <f>SUM(M14,J14,G14)</f>
        <v>198</v>
      </c>
    </row>
    <row r="15" spans="1:15" ht="36" customHeight="1">
      <c r="A15" s="441" t="s">
        <v>30</v>
      </c>
      <c r="B15" s="442" t="s">
        <v>214</v>
      </c>
      <c r="C15" s="441">
        <v>134336</v>
      </c>
      <c r="D15" s="490" t="s">
        <v>32</v>
      </c>
      <c r="E15" s="443">
        <v>9.5</v>
      </c>
      <c r="F15" s="491">
        <v>20</v>
      </c>
      <c r="G15" s="492"/>
      <c r="H15" s="493">
        <v>12</v>
      </c>
      <c r="I15" s="491">
        <v>5</v>
      </c>
      <c r="J15" s="492"/>
      <c r="K15" s="494">
        <f>SUM(H15,E15)</f>
        <v>21.5</v>
      </c>
      <c r="L15" s="491">
        <v>10</v>
      </c>
      <c r="M15" s="492"/>
      <c r="N15" s="495">
        <f>SUM(L15,I15,F15)</f>
        <v>35</v>
      </c>
      <c r="O15" s="496">
        <f>SUM(M15,J15,G15)</f>
        <v>0</v>
      </c>
    </row>
    <row r="16" spans="1:15" ht="36" customHeight="1">
      <c r="A16" s="441" t="s">
        <v>29</v>
      </c>
      <c r="B16" s="441" t="s">
        <v>291</v>
      </c>
      <c r="C16" s="441">
        <v>127779</v>
      </c>
      <c r="D16" s="490"/>
      <c r="E16" s="443">
        <v>10</v>
      </c>
      <c r="F16" s="499"/>
      <c r="G16" s="500"/>
      <c r="H16" s="501">
        <v>12</v>
      </c>
      <c r="I16" s="499">
        <v>5</v>
      </c>
      <c r="J16" s="502"/>
      <c r="K16" s="494">
        <f>SUM(H16,E16)</f>
        <v>22</v>
      </c>
      <c r="L16" s="491"/>
      <c r="M16" s="502"/>
      <c r="N16" s="495">
        <f>SUM(L16,I16,F16)</f>
        <v>5</v>
      </c>
      <c r="O16" s="496">
        <f>SUM(M16,J16,G16)</f>
        <v>0</v>
      </c>
    </row>
    <row r="17" spans="1:15" ht="36" customHeight="1">
      <c r="A17" s="441" t="s">
        <v>63</v>
      </c>
      <c r="B17" s="442" t="s">
        <v>187</v>
      </c>
      <c r="C17" s="441">
        <v>133933</v>
      </c>
      <c r="D17" s="490" t="s">
        <v>32</v>
      </c>
      <c r="E17" s="443">
        <v>8.7</v>
      </c>
      <c r="F17" s="491">
        <v>35</v>
      </c>
      <c r="G17" s="492">
        <v>237.6</v>
      </c>
      <c r="H17" s="493">
        <v>100</v>
      </c>
      <c r="I17" s="491"/>
      <c r="J17" s="497"/>
      <c r="K17" s="494">
        <f>SUM(H17,E17)</f>
        <v>108.7</v>
      </c>
      <c r="L17" s="491"/>
      <c r="M17" s="492"/>
      <c r="N17" s="495">
        <f>SUM(L17,I17,F17)</f>
        <v>35</v>
      </c>
      <c r="O17" s="496">
        <f>SUM(M17,J17,G17)</f>
        <v>237.6</v>
      </c>
    </row>
    <row r="18" spans="1:15" ht="36" customHeight="1">
      <c r="A18" s="441" t="s">
        <v>64</v>
      </c>
      <c r="B18" s="442" t="s">
        <v>294</v>
      </c>
      <c r="C18" s="441">
        <v>127912</v>
      </c>
      <c r="D18" s="490" t="s">
        <v>32</v>
      </c>
      <c r="E18" s="443">
        <v>9.6</v>
      </c>
      <c r="F18" s="491">
        <v>10</v>
      </c>
      <c r="G18" s="492"/>
      <c r="H18" s="493">
        <v>100</v>
      </c>
      <c r="I18" s="491"/>
      <c r="J18" s="492"/>
      <c r="K18" s="494">
        <f>SUM(H18,E18)</f>
        <v>109.6</v>
      </c>
      <c r="L18" s="491"/>
      <c r="M18" s="492"/>
      <c r="N18" s="495">
        <f>SUM(L18,I18,F18)</f>
        <v>10</v>
      </c>
      <c r="O18" s="496">
        <f>SUM(M18,J18,G18)</f>
        <v>0</v>
      </c>
    </row>
    <row r="19" spans="1:15" ht="36" customHeight="1">
      <c r="A19" s="441" t="s">
        <v>29</v>
      </c>
      <c r="B19" s="441" t="s">
        <v>293</v>
      </c>
      <c r="C19" s="441">
        <v>132443</v>
      </c>
      <c r="D19" s="490"/>
      <c r="E19" s="443">
        <v>9.8</v>
      </c>
      <c r="F19" s="491"/>
      <c r="G19" s="492"/>
      <c r="H19" s="493">
        <v>100</v>
      </c>
      <c r="I19" s="491"/>
      <c r="J19" s="492"/>
      <c r="K19" s="494">
        <f>SUM(H19,E19)</f>
        <v>109.8</v>
      </c>
      <c r="L19" s="491"/>
      <c r="M19" s="492"/>
      <c r="N19" s="495">
        <f>SUM(L19,I19,F19)</f>
        <v>0</v>
      </c>
      <c r="O19" s="496">
        <f>SUM(M19,J19,G19)</f>
        <v>0</v>
      </c>
    </row>
    <row r="20" spans="1:15" ht="37" customHeight="1">
      <c r="A20" s="504"/>
      <c r="B20" s="504"/>
      <c r="C20" s="504"/>
      <c r="D20" s="490"/>
      <c r="E20" s="505"/>
      <c r="F20" s="491"/>
      <c r="G20" s="492"/>
      <c r="H20" s="493"/>
      <c r="I20" s="491"/>
      <c r="J20" s="492"/>
      <c r="K20" s="494">
        <f>SUM(H20,E20)</f>
        <v>0</v>
      </c>
      <c r="L20" s="491"/>
      <c r="M20" s="492"/>
      <c r="N20" s="495">
        <f>SUM(L20,I20,F20)</f>
        <v>0</v>
      </c>
      <c r="O20" s="496">
        <f>SUM(M20,J20,G20)</f>
        <v>0</v>
      </c>
    </row>
    <row r="21" spans="1:15" ht="29.5" customHeight="1">
      <c r="A21" s="309"/>
      <c r="B21" s="311"/>
      <c r="C21" s="309"/>
      <c r="D21" s="310"/>
      <c r="E21" s="310"/>
      <c r="F21" s="310">
        <f>SUM(F10:F20)</f>
        <v>210</v>
      </c>
      <c r="G21" s="312">
        <f>SUM(G10:G20)</f>
        <v>1583.9999999999998</v>
      </c>
      <c r="H21" s="310"/>
      <c r="I21" s="310">
        <f>SUM(I10:I20)</f>
        <v>210</v>
      </c>
      <c r="J21" s="313">
        <f aca="true" t="shared" si="0" ref="J21:O21">SUM(J10:J20)</f>
        <v>792</v>
      </c>
      <c r="K21" s="486"/>
      <c r="L21" s="310">
        <f t="shared" si="0"/>
        <v>210</v>
      </c>
      <c r="M21" s="313">
        <f t="shared" si="0"/>
        <v>1584</v>
      </c>
      <c r="N21" s="310">
        <f t="shared" si="0"/>
        <v>630</v>
      </c>
      <c r="O21" s="313">
        <f t="shared" si="0"/>
        <v>3960</v>
      </c>
    </row>
    <row r="22" spans="1:15" ht="29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486"/>
      <c r="L22" s="310"/>
      <c r="M22" s="310"/>
      <c r="N22" s="310"/>
      <c r="O22" s="310"/>
    </row>
    <row r="23" spans="1:15" ht="29" customHeight="1">
      <c r="A23" s="314" t="s">
        <v>75</v>
      </c>
      <c r="B23" s="314" t="s">
        <v>76</v>
      </c>
      <c r="C23" s="314" t="s">
        <v>77</v>
      </c>
      <c r="D23" s="315"/>
      <c r="E23" s="315"/>
      <c r="F23" s="315"/>
      <c r="G23" s="315"/>
      <c r="H23" s="315"/>
      <c r="I23" s="315"/>
      <c r="J23" s="315"/>
      <c r="K23" s="487"/>
      <c r="L23" s="315"/>
      <c r="M23" s="315"/>
      <c r="N23" s="315"/>
      <c r="O23" s="315"/>
    </row>
    <row r="24" spans="1:15" ht="29" customHeight="1">
      <c r="A24" s="441" t="s">
        <v>100</v>
      </c>
      <c r="B24" s="442" t="s">
        <v>194</v>
      </c>
      <c r="C24" s="327">
        <v>140</v>
      </c>
      <c r="D24" s="315"/>
      <c r="E24" s="315"/>
      <c r="F24" s="315"/>
      <c r="G24" s="315"/>
      <c r="H24" s="315"/>
      <c r="I24" s="315"/>
      <c r="J24" s="315"/>
      <c r="K24" s="487"/>
      <c r="L24" s="315"/>
      <c r="M24" s="315"/>
      <c r="N24" s="315"/>
      <c r="O24" s="315"/>
    </row>
    <row r="25" spans="1:15" ht="29" customHeight="1">
      <c r="A25" s="441" t="s">
        <v>64</v>
      </c>
      <c r="B25" s="442" t="s">
        <v>296</v>
      </c>
      <c r="C25" s="327">
        <v>155</v>
      </c>
      <c r="D25" s="315"/>
      <c r="E25" s="315"/>
      <c r="F25" s="315"/>
      <c r="G25" s="315"/>
      <c r="H25" s="315"/>
      <c r="I25" s="315"/>
      <c r="J25" s="315"/>
      <c r="K25" s="487"/>
      <c r="L25" s="315"/>
      <c r="M25" s="315"/>
      <c r="N25" s="315"/>
      <c r="O25" s="315"/>
    </row>
    <row r="26" spans="1:15" ht="29" customHeight="1">
      <c r="A26" s="441" t="s">
        <v>63</v>
      </c>
      <c r="B26" s="442" t="s">
        <v>187</v>
      </c>
      <c r="C26" s="327">
        <v>35</v>
      </c>
      <c r="D26" s="315"/>
      <c r="E26" s="315"/>
      <c r="F26" s="315"/>
      <c r="G26" s="315"/>
      <c r="H26" s="315"/>
      <c r="I26" s="315"/>
      <c r="J26" s="315"/>
      <c r="K26" s="487"/>
      <c r="L26" s="315"/>
      <c r="M26" s="315"/>
      <c r="N26" s="315"/>
      <c r="O26" s="315"/>
    </row>
    <row r="27" spans="1:15" ht="29" customHeight="1">
      <c r="A27" s="441" t="s">
        <v>30</v>
      </c>
      <c r="B27" s="442" t="s">
        <v>214</v>
      </c>
      <c r="C27" s="327">
        <v>35</v>
      </c>
      <c r="D27" s="315"/>
      <c r="E27" s="315"/>
      <c r="F27" s="315"/>
      <c r="G27" s="315"/>
      <c r="H27" s="315"/>
      <c r="I27" s="315"/>
      <c r="J27" s="315"/>
      <c r="K27" s="487"/>
      <c r="L27" s="315"/>
      <c r="M27" s="315"/>
      <c r="N27" s="315"/>
      <c r="O27" s="315"/>
    </row>
    <row r="28" spans="1:15" ht="29" customHeight="1">
      <c r="A28" s="441" t="s">
        <v>64</v>
      </c>
      <c r="B28" s="442" t="s">
        <v>294</v>
      </c>
      <c r="C28" s="327">
        <v>10</v>
      </c>
      <c r="D28" s="315"/>
      <c r="E28" s="315"/>
      <c r="F28" s="315"/>
      <c r="G28" s="315"/>
      <c r="H28" s="315"/>
      <c r="I28" s="315"/>
      <c r="J28" s="315"/>
      <c r="K28" s="487"/>
      <c r="L28" s="315"/>
      <c r="M28" s="315"/>
      <c r="N28" s="315"/>
      <c r="O28" s="315"/>
    </row>
    <row r="29" spans="1:13" ht="29" customHeight="1">
      <c r="A29" s="441" t="s">
        <v>39</v>
      </c>
      <c r="B29" s="442" t="s">
        <v>290</v>
      </c>
      <c r="C29" s="327">
        <v>65</v>
      </c>
      <c r="D29" s="315"/>
      <c r="E29" s="315"/>
      <c r="F29" s="315"/>
      <c r="G29" s="315"/>
      <c r="H29" s="315"/>
      <c r="I29" s="487"/>
      <c r="J29" s="315"/>
      <c r="K29" s="315"/>
      <c r="L29" s="315"/>
      <c r="M29" s="315"/>
    </row>
    <row r="30" spans="1:13" ht="29" customHeight="1">
      <c r="A30" s="309"/>
      <c r="B30" s="311"/>
      <c r="C30" s="327"/>
      <c r="D30" s="315"/>
      <c r="E30" s="315"/>
      <c r="F30" s="315"/>
      <c r="G30" s="315"/>
      <c r="H30" s="315"/>
      <c r="I30" s="487"/>
      <c r="J30" s="315"/>
      <c r="K30" s="315"/>
      <c r="L30" s="315"/>
      <c r="M30" s="315"/>
    </row>
    <row r="31" spans="3:13" ht="29" customHeight="1">
      <c r="C31" s="327"/>
      <c r="D31" s="315"/>
      <c r="E31" s="315"/>
      <c r="F31" s="315"/>
      <c r="G31" s="315"/>
      <c r="H31" s="315"/>
      <c r="I31" s="487"/>
      <c r="J31" s="315"/>
      <c r="K31" s="315"/>
      <c r="L31" s="315"/>
      <c r="M31" s="315"/>
    </row>
    <row r="32" spans="4:15" ht="29" customHeight="1">
      <c r="D32" s="315"/>
      <c r="E32" s="315"/>
      <c r="F32" s="315"/>
      <c r="G32" s="315"/>
      <c r="H32" s="315"/>
      <c r="I32" s="315"/>
      <c r="J32" s="315"/>
      <c r="K32" s="487"/>
      <c r="L32" s="315"/>
      <c r="M32" s="315"/>
      <c r="N32" s="315"/>
      <c r="O32" s="315"/>
    </row>
    <row r="33" spans="4:15" ht="29" customHeight="1">
      <c r="D33" s="315"/>
      <c r="E33" s="315"/>
      <c r="F33" s="315"/>
      <c r="G33" s="315"/>
      <c r="H33" s="315"/>
      <c r="I33" s="315"/>
      <c r="J33" s="315"/>
      <c r="K33" s="487"/>
      <c r="L33" s="315"/>
      <c r="M33" s="315"/>
      <c r="N33" s="315"/>
      <c r="O33" s="315"/>
    </row>
    <row r="34" spans="4:15" ht="31" customHeight="1">
      <c r="D34" s="315"/>
      <c r="E34" s="315"/>
      <c r="F34" s="315"/>
      <c r="G34" s="315"/>
      <c r="H34" s="315"/>
      <c r="I34" s="315"/>
      <c r="J34" s="315"/>
      <c r="K34" s="487"/>
      <c r="L34" s="315"/>
      <c r="M34" s="315"/>
      <c r="N34" s="315"/>
      <c r="O34" s="315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71" zoomScaleNormal="71" workbookViewId="0" topLeftCell="A1">
      <selection activeCell="O15" sqref="O15"/>
    </sheetView>
  </sheetViews>
  <sheetFormatPr defaultColWidth="9.140625" defaultRowHeight="15"/>
  <cols>
    <col min="1" max="1" width="12.57421875" style="218" customWidth="1"/>
    <col min="2" max="2" width="24.7109375" style="218" customWidth="1"/>
    <col min="3" max="3" width="12.7109375" style="218" customWidth="1"/>
    <col min="4" max="4" width="7.57421875" style="218" customWidth="1"/>
    <col min="5" max="6" width="8.8515625" style="218" bestFit="1" customWidth="1"/>
    <col min="7" max="7" width="13.57421875" style="218" customWidth="1"/>
    <col min="8" max="8" width="10.421875" style="340" customWidth="1"/>
    <col min="9" max="9" width="8.8515625" style="218" bestFit="1" customWidth="1"/>
    <col min="10" max="10" width="13.57421875" style="218" customWidth="1"/>
    <col min="11" max="11" width="8.8515625" style="218" bestFit="1" customWidth="1"/>
    <col min="12" max="12" width="11.140625" style="218" bestFit="1" customWidth="1"/>
    <col min="13" max="13" width="11.57421875" style="218" customWidth="1"/>
    <col min="14" max="14" width="8.8515625" style="218" bestFit="1" customWidth="1"/>
    <col min="15" max="15" width="16.421875" style="218" customWidth="1"/>
    <col min="16" max="16384" width="8.7109375" style="218" customWidth="1"/>
  </cols>
  <sheetData>
    <row r="1" spans="1:10" s="429" customFormat="1" ht="18.5">
      <c r="A1" s="508"/>
      <c r="B1" s="509"/>
      <c r="C1" s="509"/>
      <c r="D1" s="509"/>
      <c r="E1" s="509"/>
      <c r="F1" s="510" t="s">
        <v>1</v>
      </c>
      <c r="G1" s="510"/>
      <c r="H1" s="509"/>
      <c r="I1" s="509" t="s">
        <v>2</v>
      </c>
      <c r="J1" s="509"/>
    </row>
    <row r="2" spans="1:15" s="429" customFormat="1" ht="18.5">
      <c r="A2" s="508">
        <v>147</v>
      </c>
      <c r="B2" s="511" t="s">
        <v>3</v>
      </c>
      <c r="C2" s="512">
        <f>A4*2/5</f>
        <v>2352</v>
      </c>
      <c r="D2" s="513" t="s">
        <v>4</v>
      </c>
      <c r="E2" s="509"/>
      <c r="F2" s="509">
        <v>1</v>
      </c>
      <c r="G2" s="514">
        <f>C2*0.4</f>
        <v>940.8000000000001</v>
      </c>
      <c r="H2" s="509"/>
      <c r="I2" s="509">
        <v>1</v>
      </c>
      <c r="J2" s="515">
        <f>C3*0.4</f>
        <v>470.40000000000003</v>
      </c>
      <c r="L2" s="434"/>
      <c r="M2" s="434"/>
      <c r="O2" s="434">
        <f>SUM(G4:G5)/2</f>
        <v>352.8</v>
      </c>
    </row>
    <row r="3" spans="1:15" s="429" customFormat="1" ht="18.5">
      <c r="A3" s="516">
        <v>40</v>
      </c>
      <c r="B3" s="511" t="s">
        <v>0</v>
      </c>
      <c r="C3" s="512">
        <f>A4*1/5</f>
        <v>1176</v>
      </c>
      <c r="D3" s="509" t="s">
        <v>2</v>
      </c>
      <c r="E3" s="509"/>
      <c r="F3" s="509">
        <v>2</v>
      </c>
      <c r="G3" s="514">
        <f>C2*0.3</f>
        <v>705.6</v>
      </c>
      <c r="H3" s="509"/>
      <c r="I3" s="509">
        <v>2</v>
      </c>
      <c r="J3" s="514">
        <f>C3*0.3</f>
        <v>352.8</v>
      </c>
      <c r="L3" s="434">
        <f>SUM(G3:G4)/2</f>
        <v>588</v>
      </c>
      <c r="M3" s="434"/>
      <c r="O3" s="434"/>
    </row>
    <row r="4" spans="1:14" s="429" customFormat="1" ht="19" thickBot="1">
      <c r="A4" s="516">
        <f>SUM(A2*A3)</f>
        <v>5880</v>
      </c>
      <c r="B4" s="511" t="s">
        <v>5</v>
      </c>
      <c r="C4" s="517">
        <f>A4*2/5</f>
        <v>2352</v>
      </c>
      <c r="D4" s="509" t="s">
        <v>6</v>
      </c>
      <c r="E4" s="509"/>
      <c r="F4" s="509">
        <v>3</v>
      </c>
      <c r="G4" s="514">
        <f>C2*0.2</f>
        <v>470.40000000000003</v>
      </c>
      <c r="H4" s="509"/>
      <c r="I4" s="509">
        <v>3</v>
      </c>
      <c r="J4" s="514">
        <f>C3*0.2</f>
        <v>235.20000000000002</v>
      </c>
      <c r="L4" s="434"/>
      <c r="N4" s="434"/>
    </row>
    <row r="5" spans="1:10" s="429" customFormat="1" ht="19" thickBot="1">
      <c r="A5" s="508"/>
      <c r="B5" s="509"/>
      <c r="C5" s="514">
        <f>SUM(C2:C4)</f>
        <v>5880</v>
      </c>
      <c r="D5" s="509"/>
      <c r="E5" s="509"/>
      <c r="F5" s="509">
        <v>4</v>
      </c>
      <c r="G5" s="518">
        <f>C2*0.1</f>
        <v>235.20000000000002</v>
      </c>
      <c r="H5" s="509"/>
      <c r="I5" s="509">
        <v>4</v>
      </c>
      <c r="J5" s="518">
        <f>C3*0.1</f>
        <v>117.60000000000001</v>
      </c>
    </row>
    <row r="6" spans="1:10" s="429" customFormat="1" ht="18.5">
      <c r="A6" s="508"/>
      <c r="B6" s="509"/>
      <c r="C6" s="509"/>
      <c r="D6" s="509"/>
      <c r="E6" s="509"/>
      <c r="F6" s="509"/>
      <c r="G6" s="514">
        <f>SUM(G2:G5)</f>
        <v>2352</v>
      </c>
      <c r="H6" s="509"/>
      <c r="I6" s="509"/>
      <c r="J6" s="514">
        <f>SUM(J2:J5)</f>
        <v>1176</v>
      </c>
    </row>
    <row r="7" ht="15" customHeight="1"/>
    <row r="8" spans="1:15" ht="29.5" customHeight="1">
      <c r="A8" s="342" t="s">
        <v>19</v>
      </c>
      <c r="B8" s="342"/>
      <c r="C8" s="341"/>
      <c r="D8" s="342"/>
      <c r="E8" s="342"/>
      <c r="F8" s="342"/>
      <c r="G8" s="343"/>
      <c r="H8" s="344"/>
      <c r="I8" s="342"/>
      <c r="J8" s="342"/>
      <c r="K8" s="345"/>
      <c r="L8" s="342"/>
      <c r="M8" s="342"/>
      <c r="N8" s="341"/>
      <c r="O8" s="341"/>
    </row>
    <row r="9" spans="1:15" ht="29.5" customHeight="1">
      <c r="A9" s="333" t="s">
        <v>9</v>
      </c>
      <c r="B9" s="333" t="s">
        <v>8</v>
      </c>
      <c r="C9" s="333" t="s">
        <v>10</v>
      </c>
      <c r="D9" s="333" t="s">
        <v>11</v>
      </c>
      <c r="E9" s="334" t="s">
        <v>12</v>
      </c>
      <c r="F9" s="335" t="s">
        <v>13</v>
      </c>
      <c r="G9" s="336" t="s">
        <v>14</v>
      </c>
      <c r="H9" s="337" t="s">
        <v>15</v>
      </c>
      <c r="I9" s="335" t="s">
        <v>13</v>
      </c>
      <c r="J9" s="338" t="s">
        <v>14</v>
      </c>
      <c r="K9" s="334" t="s">
        <v>16</v>
      </c>
      <c r="L9" s="335" t="s">
        <v>13</v>
      </c>
      <c r="M9" s="338" t="s">
        <v>14</v>
      </c>
      <c r="N9" s="339" t="s">
        <v>17</v>
      </c>
      <c r="O9" s="338" t="s">
        <v>18</v>
      </c>
    </row>
    <row r="10" spans="1:15" ht="29.5" customHeight="1">
      <c r="A10" s="438" t="s">
        <v>29</v>
      </c>
      <c r="B10" s="438" t="s">
        <v>263</v>
      </c>
      <c r="C10" s="439">
        <v>128690</v>
      </c>
      <c r="D10" s="286"/>
      <c r="E10" s="31">
        <v>3</v>
      </c>
      <c r="F10" s="346"/>
      <c r="G10" s="347"/>
      <c r="H10" s="353">
        <v>2.5</v>
      </c>
      <c r="I10" s="346">
        <v>60</v>
      </c>
      <c r="J10" s="349">
        <v>470.4</v>
      </c>
      <c r="K10" s="325">
        <f>SUM(H10,E10)</f>
        <v>5.5</v>
      </c>
      <c r="L10" s="346">
        <v>60</v>
      </c>
      <c r="M10" s="349">
        <v>940.8</v>
      </c>
      <c r="N10" s="350">
        <f>SUM(L10,I10,F10)</f>
        <v>120</v>
      </c>
      <c r="O10" s="351">
        <f>SUM(M10,J10,G10)</f>
        <v>1411.1999999999998</v>
      </c>
    </row>
    <row r="11" spans="1:15" ht="29.5" customHeight="1">
      <c r="A11" s="438" t="s">
        <v>29</v>
      </c>
      <c r="B11" s="438" t="s">
        <v>303</v>
      </c>
      <c r="C11" s="439">
        <v>128402</v>
      </c>
      <c r="D11" s="286"/>
      <c r="E11" s="31">
        <v>2.9</v>
      </c>
      <c r="F11" s="346">
        <v>7.5</v>
      </c>
      <c r="G11" s="347"/>
      <c r="H11" s="353">
        <v>2.7</v>
      </c>
      <c r="I11" s="346">
        <v>50</v>
      </c>
      <c r="J11" s="349">
        <v>352.8</v>
      </c>
      <c r="K11" s="325">
        <f>SUM(H11,E11)</f>
        <v>5.6</v>
      </c>
      <c r="L11" s="346">
        <v>50</v>
      </c>
      <c r="M11" s="349">
        <v>705.6</v>
      </c>
      <c r="N11" s="350">
        <f>SUM(L11,I11,F11)</f>
        <v>107.5</v>
      </c>
      <c r="O11" s="351">
        <f>SUM(M11,J11,G11)</f>
        <v>1058.4</v>
      </c>
    </row>
    <row r="12" spans="1:15" ht="29.5" customHeight="1">
      <c r="A12" s="465" t="s">
        <v>105</v>
      </c>
      <c r="B12" s="464" t="s">
        <v>114</v>
      </c>
      <c r="C12" s="439">
        <v>132177</v>
      </c>
      <c r="D12" s="286" t="s">
        <v>257</v>
      </c>
      <c r="E12" s="31">
        <v>2.9</v>
      </c>
      <c r="F12" s="346">
        <v>7.5</v>
      </c>
      <c r="G12" s="347"/>
      <c r="H12" s="353">
        <v>2.8</v>
      </c>
      <c r="I12" s="346">
        <v>40</v>
      </c>
      <c r="J12" s="349">
        <v>235.2</v>
      </c>
      <c r="K12" s="325">
        <f>SUM(H12,E12)</f>
        <v>5.699999999999999</v>
      </c>
      <c r="L12" s="346">
        <v>35</v>
      </c>
      <c r="M12" s="349">
        <v>352.8</v>
      </c>
      <c r="N12" s="350">
        <f>SUM(L12,I12,F12)</f>
        <v>82.5</v>
      </c>
      <c r="O12" s="351">
        <f>SUM(M12,J12,G12)</f>
        <v>588</v>
      </c>
    </row>
    <row r="13" spans="1:15" ht="29.5" customHeight="1">
      <c r="A13" s="438" t="s">
        <v>29</v>
      </c>
      <c r="B13" s="438" t="s">
        <v>302</v>
      </c>
      <c r="C13" s="439">
        <v>130190</v>
      </c>
      <c r="D13" s="286"/>
      <c r="E13" s="31">
        <v>2.5</v>
      </c>
      <c r="F13" s="346">
        <v>45</v>
      </c>
      <c r="G13" s="347">
        <v>588</v>
      </c>
      <c r="H13" s="353">
        <v>3.2</v>
      </c>
      <c r="I13" s="346">
        <v>20</v>
      </c>
      <c r="J13" s="349"/>
      <c r="K13" s="325">
        <f>SUM(H13,E13)</f>
        <v>5.7</v>
      </c>
      <c r="L13" s="346">
        <v>35</v>
      </c>
      <c r="M13" s="349">
        <v>352.8</v>
      </c>
      <c r="N13" s="350">
        <f>SUM(L13,I13,F13)</f>
        <v>100</v>
      </c>
      <c r="O13" s="351">
        <f>SUM(M13,J13,G13)</f>
        <v>940.8</v>
      </c>
    </row>
    <row r="14" spans="1:15" ht="29.5" customHeight="1">
      <c r="A14" s="438" t="s">
        <v>29</v>
      </c>
      <c r="B14" s="438" t="s">
        <v>301</v>
      </c>
      <c r="C14" s="439">
        <v>130387</v>
      </c>
      <c r="D14" s="286"/>
      <c r="E14" s="31">
        <v>2.3</v>
      </c>
      <c r="F14" s="346">
        <v>60</v>
      </c>
      <c r="G14" s="347">
        <v>940.8</v>
      </c>
      <c r="H14" s="348">
        <v>3.5</v>
      </c>
      <c r="I14" s="346">
        <v>10</v>
      </c>
      <c r="J14" s="349"/>
      <c r="K14" s="325">
        <f>SUM(H14,E14)</f>
        <v>5.8</v>
      </c>
      <c r="L14" s="346">
        <v>20</v>
      </c>
      <c r="M14" s="349"/>
      <c r="N14" s="350">
        <f>SUM(L14,I14,F14)</f>
        <v>90</v>
      </c>
      <c r="O14" s="351">
        <f>SUM(M14,J14,G14)</f>
        <v>940.8</v>
      </c>
    </row>
    <row r="15" spans="1:15" ht="29.5" customHeight="1">
      <c r="A15" s="438" t="s">
        <v>39</v>
      </c>
      <c r="B15" s="438" t="s">
        <v>304</v>
      </c>
      <c r="C15" s="519"/>
      <c r="D15" s="286"/>
      <c r="E15" s="31">
        <v>3.1</v>
      </c>
      <c r="F15" s="346"/>
      <c r="G15" s="347"/>
      <c r="H15" s="353">
        <v>3</v>
      </c>
      <c r="I15" s="346">
        <v>30</v>
      </c>
      <c r="J15" s="349">
        <v>117.6</v>
      </c>
      <c r="K15" s="325">
        <f>SUM(H15,E15)</f>
        <v>6.1</v>
      </c>
      <c r="L15" s="346">
        <v>10</v>
      </c>
      <c r="M15" s="349"/>
      <c r="N15" s="350">
        <f>SUM(L15,I15,F15)</f>
        <v>40</v>
      </c>
      <c r="O15" s="351">
        <f>SUM(M15,J15,G15)</f>
        <v>117.6</v>
      </c>
    </row>
    <row r="16" spans="1:15" ht="29.5" customHeight="1">
      <c r="A16" s="438" t="s">
        <v>38</v>
      </c>
      <c r="B16" s="464" t="s">
        <v>152</v>
      </c>
      <c r="C16" s="439">
        <v>133906</v>
      </c>
      <c r="D16" s="286" t="s">
        <v>257</v>
      </c>
      <c r="E16" s="31">
        <v>2.9</v>
      </c>
      <c r="F16" s="346">
        <v>7.5</v>
      </c>
      <c r="G16" s="347"/>
      <c r="H16" s="353">
        <v>4.7</v>
      </c>
      <c r="I16" s="346"/>
      <c r="J16" s="349"/>
      <c r="K16" s="325">
        <f>SUM(H16,E16)</f>
        <v>7.6</v>
      </c>
      <c r="L16" s="346"/>
      <c r="M16" s="349"/>
      <c r="N16" s="350">
        <f>SUM(L16,I16,F16)</f>
        <v>7.5</v>
      </c>
      <c r="O16" s="351">
        <f>SUM(M16,J16,G16)</f>
        <v>0</v>
      </c>
    </row>
    <row r="17" spans="1:15" ht="29.5" customHeight="1">
      <c r="A17" s="438" t="s">
        <v>30</v>
      </c>
      <c r="B17" s="464" t="s">
        <v>300</v>
      </c>
      <c r="C17" s="439">
        <v>134340</v>
      </c>
      <c r="D17" s="286" t="s">
        <v>257</v>
      </c>
      <c r="E17" s="31">
        <v>2.5</v>
      </c>
      <c r="F17" s="346">
        <v>45</v>
      </c>
      <c r="G17" s="347">
        <v>588</v>
      </c>
      <c r="H17" s="354">
        <v>100</v>
      </c>
      <c r="I17" s="346"/>
      <c r="J17" s="349"/>
      <c r="K17" s="325">
        <f>SUM(H17,E17)</f>
        <v>102.5</v>
      </c>
      <c r="L17" s="346"/>
      <c r="M17" s="349"/>
      <c r="N17" s="350">
        <f>SUM(L17,I17,F17)</f>
        <v>45</v>
      </c>
      <c r="O17" s="351">
        <f>SUM(M17,J17,G17)</f>
        <v>588</v>
      </c>
    </row>
    <row r="18" spans="1:15" ht="29.5" customHeight="1">
      <c r="A18" s="438" t="s">
        <v>29</v>
      </c>
      <c r="B18" s="464" t="s">
        <v>154</v>
      </c>
      <c r="C18" s="439">
        <v>129640</v>
      </c>
      <c r="D18" s="286" t="s">
        <v>257</v>
      </c>
      <c r="E18" s="31">
        <v>2.7</v>
      </c>
      <c r="F18" s="346">
        <v>30</v>
      </c>
      <c r="G18" s="347">
        <v>235.2</v>
      </c>
      <c r="H18" s="353">
        <v>100</v>
      </c>
      <c r="I18" s="346"/>
      <c r="J18" s="349"/>
      <c r="K18" s="325">
        <f>SUM(H18,E18)</f>
        <v>102.7</v>
      </c>
      <c r="L18" s="346"/>
      <c r="M18" s="349"/>
      <c r="N18" s="350">
        <f>SUM(L18,I18,F18)</f>
        <v>30</v>
      </c>
      <c r="O18" s="351">
        <f>SUM(M18,J18,G18)</f>
        <v>235.2</v>
      </c>
    </row>
    <row r="19" spans="1:15" ht="29.5" customHeight="1">
      <c r="A19" s="438" t="s">
        <v>63</v>
      </c>
      <c r="B19" s="464" t="s">
        <v>167</v>
      </c>
      <c r="C19" s="439">
        <v>132312</v>
      </c>
      <c r="D19" s="286" t="s">
        <v>257</v>
      </c>
      <c r="E19" s="31">
        <v>2.9</v>
      </c>
      <c r="F19" s="346">
        <v>7.5</v>
      </c>
      <c r="G19" s="347"/>
      <c r="H19" s="353">
        <v>100</v>
      </c>
      <c r="I19" s="346"/>
      <c r="J19" s="349"/>
      <c r="K19" s="325">
        <f>SUM(H19,E19)</f>
        <v>102.9</v>
      </c>
      <c r="L19" s="346"/>
      <c r="M19" s="349"/>
      <c r="N19" s="350">
        <f>SUM(L19,I19,F19)</f>
        <v>7.5</v>
      </c>
      <c r="O19" s="351">
        <f>SUM(M19,J19,G19)</f>
        <v>0</v>
      </c>
    </row>
    <row r="20" spans="1:15" ht="30" customHeight="1">
      <c r="A20" s="316"/>
      <c r="B20" s="316"/>
      <c r="C20" s="319"/>
      <c r="D20" s="286"/>
      <c r="E20" s="301"/>
      <c r="F20" s="346"/>
      <c r="G20" s="347"/>
      <c r="H20" s="353"/>
      <c r="I20" s="346"/>
      <c r="J20" s="349"/>
      <c r="K20" s="325">
        <f aca="true" t="shared" si="0" ref="K10:K20">SUM(H20,E20)</f>
        <v>0</v>
      </c>
      <c r="L20" s="346"/>
      <c r="M20" s="349"/>
      <c r="N20" s="350">
        <f aca="true" t="shared" si="1" ref="N10:N20">SUM(L20,I20,F20)</f>
        <v>0</v>
      </c>
      <c r="O20" s="351">
        <f aca="true" t="shared" si="2" ref="O10:O20">SUM(M20,J20,G20)</f>
        <v>0</v>
      </c>
    </row>
    <row r="21" spans="6:15" ht="23.5" customHeight="1">
      <c r="F21" s="218">
        <f>SUM(F10:F20)</f>
        <v>210</v>
      </c>
      <c r="G21" s="219">
        <f aca="true" t="shared" si="3" ref="G21:O21">SUM(G10:G20)</f>
        <v>2352</v>
      </c>
      <c r="H21" s="340">
        <f t="shared" si="3"/>
        <v>322.4</v>
      </c>
      <c r="I21" s="218">
        <f t="shared" si="3"/>
        <v>210</v>
      </c>
      <c r="J21" s="219">
        <f t="shared" si="3"/>
        <v>1176</v>
      </c>
      <c r="L21" s="218">
        <f t="shared" si="3"/>
        <v>210</v>
      </c>
      <c r="M21" s="219">
        <f t="shared" si="3"/>
        <v>2352</v>
      </c>
      <c r="N21" s="218">
        <f t="shared" si="3"/>
        <v>630</v>
      </c>
      <c r="O21" s="219">
        <f t="shared" si="3"/>
        <v>5880</v>
      </c>
    </row>
    <row r="23" spans="1:3" ht="28.5" customHeight="1">
      <c r="A23" s="355" t="s">
        <v>75</v>
      </c>
      <c r="B23" s="355" t="s">
        <v>76</v>
      </c>
      <c r="C23" s="355" t="s">
        <v>77</v>
      </c>
    </row>
    <row r="24" spans="1:3" ht="28.5" customHeight="1">
      <c r="A24" s="438" t="s">
        <v>30</v>
      </c>
      <c r="B24" s="464" t="s">
        <v>300</v>
      </c>
      <c r="C24" s="286">
        <v>45</v>
      </c>
    </row>
    <row r="25" spans="1:3" ht="28.5" customHeight="1">
      <c r="A25" s="438" t="s">
        <v>29</v>
      </c>
      <c r="B25" s="464" t="s">
        <v>154</v>
      </c>
      <c r="C25" s="286">
        <v>30</v>
      </c>
    </row>
    <row r="26" spans="1:3" ht="28.5" customHeight="1">
      <c r="A26" s="465" t="s">
        <v>105</v>
      </c>
      <c r="B26" s="464" t="s">
        <v>114</v>
      </c>
      <c r="C26" s="286">
        <v>82.5</v>
      </c>
    </row>
    <row r="27" spans="1:3" ht="28.5" customHeight="1">
      <c r="A27" s="438" t="s">
        <v>38</v>
      </c>
      <c r="B27" s="464" t="s">
        <v>152</v>
      </c>
      <c r="C27" s="286">
        <v>7.5</v>
      </c>
    </row>
    <row r="28" spans="1:3" ht="28.5" customHeight="1">
      <c r="A28" s="438" t="s">
        <v>63</v>
      </c>
      <c r="B28" s="464" t="s">
        <v>167</v>
      </c>
      <c r="C28" s="286">
        <v>7.5</v>
      </c>
    </row>
    <row r="29" spans="1:3" ht="28.5" customHeight="1">
      <c r="A29" s="316"/>
      <c r="B29" s="352"/>
      <c r="C29" s="286"/>
    </row>
    <row r="30" spans="1:3" ht="28.5" customHeight="1">
      <c r="A30" s="318"/>
      <c r="B30" s="318"/>
      <c r="C30" s="286"/>
    </row>
    <row r="31" spans="1:3" ht="28.5" customHeight="1">
      <c r="A31" s="316"/>
      <c r="B31" s="352"/>
      <c r="C31" s="286"/>
    </row>
    <row r="32" spans="1:3" ht="28.5" customHeight="1">
      <c r="A32" s="316"/>
      <c r="B32" s="352"/>
      <c r="C32" s="286"/>
    </row>
    <row r="33" spans="1:3" ht="28.5" customHeight="1">
      <c r="A33" s="316"/>
      <c r="B33" s="316"/>
      <c r="C33" s="286"/>
    </row>
    <row r="34" spans="1:3" ht="28.5" customHeight="1">
      <c r="A34" s="316"/>
      <c r="B34" s="316"/>
      <c r="C34" s="286"/>
    </row>
    <row r="35" ht="21" customHeight="1"/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66" zoomScaleNormal="66" workbookViewId="0" topLeftCell="A1">
      <selection activeCell="O20" sqref="A1:O20"/>
    </sheetView>
  </sheetViews>
  <sheetFormatPr defaultColWidth="9.140625" defaultRowHeight="15"/>
  <cols>
    <col min="1" max="1" width="16.8515625" style="0" customWidth="1"/>
    <col min="2" max="2" width="32.57421875" style="0" customWidth="1"/>
    <col min="3" max="3" width="17.8515625" style="0" customWidth="1"/>
    <col min="6" max="6" width="8.8515625" style="0" bestFit="1" customWidth="1"/>
    <col min="7" max="7" width="13.8515625" style="0" customWidth="1"/>
    <col min="9" max="9" width="8.8515625" style="0" bestFit="1" customWidth="1"/>
    <col min="10" max="10" width="14.421875" style="0" customWidth="1"/>
    <col min="12" max="12" width="10.421875" style="0" bestFit="1" customWidth="1"/>
    <col min="13" max="13" width="12.421875" style="0" customWidth="1"/>
    <col min="14" max="14" width="11.140625" style="0" customWidth="1"/>
    <col min="15" max="15" width="17.140625" style="0" customWidth="1"/>
  </cols>
  <sheetData>
    <row r="1" spans="1:10" s="429" customFormat="1" ht="18.5">
      <c r="A1" s="426"/>
      <c r="B1" s="427"/>
      <c r="C1" s="427"/>
      <c r="D1" s="427"/>
      <c r="E1" s="427"/>
      <c r="F1" s="428" t="s">
        <v>1</v>
      </c>
      <c r="G1" s="428"/>
      <c r="H1" s="427"/>
      <c r="I1" s="427" t="s">
        <v>2</v>
      </c>
      <c r="J1" s="427"/>
    </row>
    <row r="2" spans="1:13" s="429" customFormat="1" ht="18.5">
      <c r="A2" s="426">
        <v>25</v>
      </c>
      <c r="B2" s="426" t="s">
        <v>3</v>
      </c>
      <c r="C2" s="430">
        <f>A4*2/5</f>
        <v>400</v>
      </c>
      <c r="D2" s="431" t="s">
        <v>4</v>
      </c>
      <c r="E2" s="427"/>
      <c r="F2" s="427">
        <v>1</v>
      </c>
      <c r="G2" s="432">
        <f>C2*0.4</f>
        <v>160</v>
      </c>
      <c r="H2" s="427"/>
      <c r="I2" s="427">
        <v>1</v>
      </c>
      <c r="J2" s="433">
        <f>C3*0.4</f>
        <v>80</v>
      </c>
      <c r="M2" s="434"/>
    </row>
    <row r="3" spans="1:13" s="429" customFormat="1" ht="18.5">
      <c r="A3" s="435">
        <v>40</v>
      </c>
      <c r="B3" s="426" t="s">
        <v>0</v>
      </c>
      <c r="C3" s="430">
        <f>A4*1/5</f>
        <v>200</v>
      </c>
      <c r="D3" s="427" t="s">
        <v>2</v>
      </c>
      <c r="E3" s="427"/>
      <c r="F3" s="427">
        <v>2</v>
      </c>
      <c r="G3" s="432">
        <f>C2*0.3</f>
        <v>120</v>
      </c>
      <c r="H3" s="427"/>
      <c r="I3" s="427">
        <v>2</v>
      </c>
      <c r="J3" s="432">
        <f>C3*0.3</f>
        <v>60</v>
      </c>
      <c r="L3" s="434"/>
      <c r="M3" s="434"/>
    </row>
    <row r="4" spans="1:13" s="429" customFormat="1" ht="19" thickBot="1">
      <c r="A4" s="435">
        <f>SUM(A2*A3)</f>
        <v>1000</v>
      </c>
      <c r="B4" s="426" t="s">
        <v>5</v>
      </c>
      <c r="C4" s="436">
        <f>A4*2/5</f>
        <v>400</v>
      </c>
      <c r="D4" s="427" t="s">
        <v>6</v>
      </c>
      <c r="E4" s="427"/>
      <c r="F4" s="427">
        <v>3</v>
      </c>
      <c r="G4" s="432">
        <f>C2*0.2</f>
        <v>80</v>
      </c>
      <c r="H4" s="427"/>
      <c r="I4" s="427">
        <v>3</v>
      </c>
      <c r="J4" s="432">
        <f>C3*0.2</f>
        <v>40</v>
      </c>
      <c r="L4" s="434"/>
      <c r="M4" s="434"/>
    </row>
    <row r="5" spans="1:10" s="429" customFormat="1" ht="19" thickBot="1">
      <c r="A5" s="426"/>
      <c r="B5" s="427"/>
      <c r="C5" s="432">
        <f>SUM(C2:C4)</f>
        <v>1000</v>
      </c>
      <c r="D5" s="427"/>
      <c r="E5" s="427"/>
      <c r="F5" s="427">
        <v>4</v>
      </c>
      <c r="G5" s="437">
        <f>C2*0.1</f>
        <v>40</v>
      </c>
      <c r="H5" s="427"/>
      <c r="I5" s="427">
        <v>4</v>
      </c>
      <c r="J5" s="437">
        <f>C3*0.1</f>
        <v>20</v>
      </c>
    </row>
    <row r="6" spans="1:10" s="429" customFormat="1" ht="18.5">
      <c r="A6" s="426"/>
      <c r="B6" s="427"/>
      <c r="C6" s="427"/>
      <c r="D6" s="427"/>
      <c r="E6" s="427"/>
      <c r="F6" s="427"/>
      <c r="G6" s="432">
        <f>SUM(G2:G5)</f>
        <v>400</v>
      </c>
      <c r="H6" s="427"/>
      <c r="I6" s="427"/>
      <c r="J6" s="432">
        <f>SUM(J2:J5)</f>
        <v>200</v>
      </c>
    </row>
    <row r="7" spans="1:15" ht="27" customHeight="1">
      <c r="A7" s="15" t="s">
        <v>21</v>
      </c>
      <c r="B7" s="15"/>
      <c r="C7" s="21"/>
      <c r="D7" s="17"/>
      <c r="E7" s="17"/>
      <c r="F7" s="17"/>
      <c r="G7" s="19"/>
      <c r="H7" s="17"/>
      <c r="I7" s="17"/>
      <c r="J7" s="17"/>
      <c r="K7" s="17"/>
      <c r="L7" s="17"/>
      <c r="M7" s="17"/>
      <c r="N7" s="36"/>
      <c r="O7" s="36"/>
    </row>
    <row r="8" spans="1:15" ht="27" customHeight="1">
      <c r="A8" s="16" t="s">
        <v>9</v>
      </c>
      <c r="B8" s="21" t="s">
        <v>8</v>
      </c>
      <c r="C8" s="16" t="s">
        <v>10</v>
      </c>
      <c r="D8" s="16" t="s">
        <v>11</v>
      </c>
      <c r="E8" s="25" t="s">
        <v>12</v>
      </c>
      <c r="F8" s="23" t="s">
        <v>13</v>
      </c>
      <c r="G8" s="50" t="s">
        <v>14</v>
      </c>
      <c r="H8" s="49" t="s">
        <v>15</v>
      </c>
      <c r="I8" s="23" t="s">
        <v>13</v>
      </c>
      <c r="J8" s="52" t="s">
        <v>14</v>
      </c>
      <c r="K8" s="25" t="s">
        <v>16</v>
      </c>
      <c r="L8" s="55" t="s">
        <v>13</v>
      </c>
      <c r="M8" s="53" t="s">
        <v>14</v>
      </c>
      <c r="N8" s="27" t="s">
        <v>17</v>
      </c>
      <c r="O8" s="53" t="s">
        <v>18</v>
      </c>
    </row>
    <row r="9" spans="1:15" s="227" customFormat="1" ht="27" customHeight="1">
      <c r="A9" s="441" t="s">
        <v>31</v>
      </c>
      <c r="B9" s="442" t="s">
        <v>253</v>
      </c>
      <c r="C9" s="441">
        <v>132307</v>
      </c>
      <c r="D9" s="321" t="s">
        <v>32</v>
      </c>
      <c r="E9" s="443">
        <v>80</v>
      </c>
      <c r="F9" s="444">
        <v>60</v>
      </c>
      <c r="G9" s="452">
        <v>160</v>
      </c>
      <c r="H9" s="445">
        <v>80</v>
      </c>
      <c r="I9" s="446">
        <v>60</v>
      </c>
      <c r="J9" s="447">
        <v>86</v>
      </c>
      <c r="K9" s="448">
        <f>SUM(H9,E9)</f>
        <v>160</v>
      </c>
      <c r="L9" s="449">
        <v>60</v>
      </c>
      <c r="M9" s="450">
        <v>160</v>
      </c>
      <c r="N9" s="454">
        <f>SUM(L9,I9,F9)</f>
        <v>180</v>
      </c>
      <c r="O9" s="451">
        <f>SUM(M9,J9,G9)</f>
        <v>406</v>
      </c>
    </row>
    <row r="10" spans="1:15" s="227" customFormat="1" ht="27" customHeight="1">
      <c r="A10" s="441" t="s">
        <v>34</v>
      </c>
      <c r="B10" s="442" t="s">
        <v>225</v>
      </c>
      <c r="C10" s="441">
        <v>129722</v>
      </c>
      <c r="D10" s="321" t="s">
        <v>32</v>
      </c>
      <c r="E10" s="443">
        <v>72</v>
      </c>
      <c r="F10" s="444">
        <v>12</v>
      </c>
      <c r="G10" s="452">
        <v>8</v>
      </c>
      <c r="H10" s="453">
        <v>74</v>
      </c>
      <c r="I10" s="446">
        <v>50</v>
      </c>
      <c r="J10" s="452">
        <v>66</v>
      </c>
      <c r="K10" s="448">
        <f>SUM(H10,E10)</f>
        <v>146</v>
      </c>
      <c r="L10" s="454">
        <v>50</v>
      </c>
      <c r="M10" s="450">
        <v>120</v>
      </c>
      <c r="N10" s="454">
        <f>SUM(L10,I10,F10)</f>
        <v>112</v>
      </c>
      <c r="O10" s="451">
        <f>SUM(M10,J10,G10)</f>
        <v>194</v>
      </c>
    </row>
    <row r="11" spans="1:15" s="227" customFormat="1" ht="27" customHeight="1">
      <c r="A11" s="441" t="s">
        <v>29</v>
      </c>
      <c r="B11" s="442" t="s">
        <v>264</v>
      </c>
      <c r="C11" s="441">
        <v>130337</v>
      </c>
      <c r="D11" s="321" t="s">
        <v>32</v>
      </c>
      <c r="E11" s="443">
        <v>72</v>
      </c>
      <c r="F11" s="449">
        <v>12</v>
      </c>
      <c r="G11" s="455">
        <v>8</v>
      </c>
      <c r="H11" s="453">
        <v>53</v>
      </c>
      <c r="I11" s="446">
        <v>40</v>
      </c>
      <c r="J11" s="452">
        <v>46</v>
      </c>
      <c r="K11" s="448">
        <f>SUM(H11,E11)</f>
        <v>125</v>
      </c>
      <c r="L11" s="454">
        <v>40</v>
      </c>
      <c r="M11" s="450">
        <v>80</v>
      </c>
      <c r="N11" s="454">
        <f>SUM(L11,I11,F11)</f>
        <v>92</v>
      </c>
      <c r="O11" s="451">
        <f>SUM(M11,J11,G11)</f>
        <v>134</v>
      </c>
    </row>
    <row r="12" spans="1:15" s="227" customFormat="1" ht="27" customHeight="1">
      <c r="A12" s="441" t="s">
        <v>28</v>
      </c>
      <c r="B12" s="442" t="s">
        <v>220</v>
      </c>
      <c r="C12" s="441">
        <v>133443</v>
      </c>
      <c r="D12" s="321" t="s">
        <v>32</v>
      </c>
      <c r="E12" s="443">
        <v>76</v>
      </c>
      <c r="F12" s="449">
        <v>50</v>
      </c>
      <c r="G12" s="452">
        <v>120</v>
      </c>
      <c r="H12" s="453">
        <v>0</v>
      </c>
      <c r="I12" s="446"/>
      <c r="J12" s="452"/>
      <c r="K12" s="448">
        <f>SUM(H12,E12)</f>
        <v>76</v>
      </c>
      <c r="L12" s="454">
        <v>30</v>
      </c>
      <c r="M12" s="450">
        <v>40</v>
      </c>
      <c r="N12" s="454">
        <f>SUM(L12,I12,F12)</f>
        <v>80</v>
      </c>
      <c r="O12" s="451">
        <f>SUM(M12,J12,G12)</f>
        <v>160</v>
      </c>
    </row>
    <row r="13" spans="1:15" s="227" customFormat="1" ht="27" customHeight="1">
      <c r="A13" s="441" t="s">
        <v>34</v>
      </c>
      <c r="B13" s="442" t="s">
        <v>228</v>
      </c>
      <c r="C13" s="441">
        <v>131528</v>
      </c>
      <c r="D13" s="321" t="s">
        <v>32</v>
      </c>
      <c r="E13" s="443">
        <v>73</v>
      </c>
      <c r="F13" s="444">
        <v>40</v>
      </c>
      <c r="G13" s="455">
        <v>80</v>
      </c>
      <c r="H13" s="453">
        <v>0</v>
      </c>
      <c r="I13" s="457"/>
      <c r="J13" s="452"/>
      <c r="K13" s="448">
        <f>SUM(H13,E13)</f>
        <v>73</v>
      </c>
      <c r="L13" s="449">
        <v>20</v>
      </c>
      <c r="M13" s="450"/>
      <c r="N13" s="454">
        <f>SUM(L13,I13,F13)</f>
        <v>60</v>
      </c>
      <c r="O13" s="451">
        <f>SUM(M13,J13,G13)</f>
        <v>80</v>
      </c>
    </row>
    <row r="14" spans="1:15" s="227" customFormat="1" ht="27" customHeight="1">
      <c r="A14" s="441" t="s">
        <v>28</v>
      </c>
      <c r="B14" s="441" t="s">
        <v>277</v>
      </c>
      <c r="C14" s="441">
        <v>133418</v>
      </c>
      <c r="D14" s="321"/>
      <c r="E14" s="443">
        <v>72</v>
      </c>
      <c r="F14" s="444">
        <v>12</v>
      </c>
      <c r="G14" s="456">
        <v>8</v>
      </c>
      <c r="H14" s="453" t="s">
        <v>276</v>
      </c>
      <c r="I14" s="457"/>
      <c r="J14" s="452"/>
      <c r="K14" s="448">
        <f>SUM(H14,E14)</f>
        <v>72</v>
      </c>
      <c r="L14" s="454">
        <v>3.33</v>
      </c>
      <c r="M14" s="450"/>
      <c r="N14" s="454">
        <f>SUM(L14,I14,F14)</f>
        <v>15.33</v>
      </c>
      <c r="O14" s="451">
        <f>SUM(M14,J14,G14)</f>
        <v>8</v>
      </c>
    </row>
    <row r="15" spans="1:15" s="227" customFormat="1" ht="27" customHeight="1">
      <c r="A15" s="441" t="s">
        <v>29</v>
      </c>
      <c r="B15" s="442" t="s">
        <v>198</v>
      </c>
      <c r="C15" s="441">
        <v>129502</v>
      </c>
      <c r="D15" s="321" t="s">
        <v>32</v>
      </c>
      <c r="E15" s="443">
        <v>72</v>
      </c>
      <c r="F15" s="449">
        <v>12</v>
      </c>
      <c r="G15" s="455">
        <v>8</v>
      </c>
      <c r="H15" s="453">
        <v>0</v>
      </c>
      <c r="I15" s="457"/>
      <c r="J15" s="452"/>
      <c r="K15" s="448">
        <f>SUM(H15,E15)</f>
        <v>72</v>
      </c>
      <c r="L15" s="454">
        <v>3.33</v>
      </c>
      <c r="M15" s="458"/>
      <c r="N15" s="454">
        <f>SUM(L15,I15,F15)</f>
        <v>15.33</v>
      </c>
      <c r="O15" s="451">
        <f>SUM(M15,J15,G15)</f>
        <v>8</v>
      </c>
    </row>
    <row r="16" spans="1:15" s="227" customFormat="1" ht="27" customHeight="1">
      <c r="A16" s="441" t="s">
        <v>29</v>
      </c>
      <c r="B16" s="441" t="s">
        <v>278</v>
      </c>
      <c r="C16" s="441">
        <v>130340</v>
      </c>
      <c r="D16" s="321"/>
      <c r="E16" s="443">
        <v>72</v>
      </c>
      <c r="F16" s="449">
        <v>12</v>
      </c>
      <c r="G16" s="455">
        <v>8</v>
      </c>
      <c r="H16" s="453">
        <v>0</v>
      </c>
      <c r="I16" s="457"/>
      <c r="J16" s="452"/>
      <c r="K16" s="448">
        <f>SUM(H16,E16)</f>
        <v>72</v>
      </c>
      <c r="L16" s="454">
        <v>3.33</v>
      </c>
      <c r="M16" s="458"/>
      <c r="N16" s="454">
        <f>SUM(L16,I16,F16)</f>
        <v>15.33</v>
      </c>
      <c r="O16" s="451">
        <f>SUM(M16,J16,G16)</f>
        <v>8</v>
      </c>
    </row>
    <row r="17" spans="1:15" s="227" customFormat="1" ht="27" customHeight="1">
      <c r="A17" s="441" t="s">
        <v>31</v>
      </c>
      <c r="B17" s="442" t="s">
        <v>249</v>
      </c>
      <c r="C17" s="441">
        <v>134202</v>
      </c>
      <c r="D17" s="321" t="s">
        <v>32</v>
      </c>
      <c r="E17" s="443">
        <v>71</v>
      </c>
      <c r="F17" s="444"/>
      <c r="G17" s="456"/>
      <c r="H17" s="453">
        <v>0</v>
      </c>
      <c r="I17" s="457"/>
      <c r="J17" s="323"/>
      <c r="K17" s="448">
        <f>SUM(H17,E17)</f>
        <v>71</v>
      </c>
      <c r="L17" s="454"/>
      <c r="M17" s="450"/>
      <c r="N17" s="454">
        <f>SUM(L17,I17,F17)</f>
        <v>0</v>
      </c>
      <c r="O17" s="451">
        <f>SUM(M17,J17,G17)</f>
        <v>0</v>
      </c>
    </row>
    <row r="18" spans="1:15" s="227" customFormat="1" ht="27" customHeight="1">
      <c r="A18" s="441" t="s">
        <v>35</v>
      </c>
      <c r="B18" s="441" t="s">
        <v>279</v>
      </c>
      <c r="C18" s="441">
        <v>132819</v>
      </c>
      <c r="D18" s="321"/>
      <c r="E18" s="443">
        <v>69</v>
      </c>
      <c r="F18" s="444"/>
      <c r="G18" s="455"/>
      <c r="H18" s="453">
        <v>0</v>
      </c>
      <c r="I18" s="457"/>
      <c r="J18" s="452"/>
      <c r="K18" s="448">
        <f>SUM(H18,E18)</f>
        <v>69</v>
      </c>
      <c r="L18" s="454"/>
      <c r="M18" s="450"/>
      <c r="N18" s="454">
        <f>SUM(L18,I18,F18)</f>
        <v>0</v>
      </c>
      <c r="O18" s="451">
        <f>SUM(M18,J18,G18)</f>
        <v>0</v>
      </c>
    </row>
    <row r="20" spans="6:15" s="429" customFormat="1" ht="18.5">
      <c r="F20" s="459">
        <f>SUM(F9:F18)</f>
        <v>210</v>
      </c>
      <c r="G20" s="459">
        <f aca="true" t="shared" si="0" ref="G20:O20">SUM(G9:G18)</f>
        <v>400</v>
      </c>
      <c r="H20" s="459">
        <f t="shared" si="0"/>
        <v>207</v>
      </c>
      <c r="I20" s="459">
        <f t="shared" si="0"/>
        <v>150</v>
      </c>
      <c r="J20" s="459">
        <f t="shared" si="0"/>
        <v>198</v>
      </c>
      <c r="K20" s="459">
        <f t="shared" si="0"/>
        <v>936</v>
      </c>
      <c r="L20" s="459">
        <f t="shared" si="0"/>
        <v>209.99000000000004</v>
      </c>
      <c r="M20" s="459">
        <f t="shared" si="0"/>
        <v>400</v>
      </c>
      <c r="N20" s="459">
        <f t="shared" si="0"/>
        <v>569.9900000000001</v>
      </c>
      <c r="O20" s="460">
        <f t="shared" si="0"/>
        <v>998</v>
      </c>
    </row>
    <row r="24" spans="1:3" ht="23.5" customHeight="1">
      <c r="A24" s="255" t="s">
        <v>75</v>
      </c>
      <c r="B24" s="255" t="s">
        <v>76</v>
      </c>
      <c r="C24" s="255" t="s">
        <v>77</v>
      </c>
    </row>
    <row r="25" spans="1:3" ht="23.5" customHeight="1">
      <c r="A25" s="441" t="s">
        <v>31</v>
      </c>
      <c r="B25" s="442" t="s">
        <v>253</v>
      </c>
      <c r="C25" s="97">
        <v>180</v>
      </c>
    </row>
    <row r="26" spans="1:3" ht="23.5" customHeight="1">
      <c r="A26" s="441" t="s">
        <v>28</v>
      </c>
      <c r="B26" s="442" t="s">
        <v>220</v>
      </c>
      <c r="C26" s="97">
        <v>80</v>
      </c>
    </row>
    <row r="27" spans="1:3" ht="23.5" customHeight="1">
      <c r="A27" s="441" t="s">
        <v>34</v>
      </c>
      <c r="B27" s="442" t="s">
        <v>228</v>
      </c>
      <c r="C27" s="97">
        <v>60</v>
      </c>
    </row>
    <row r="28" spans="1:3" ht="23.5" customHeight="1">
      <c r="A28" s="441" t="s">
        <v>34</v>
      </c>
      <c r="B28" s="442" t="s">
        <v>225</v>
      </c>
      <c r="C28" s="326">
        <v>112</v>
      </c>
    </row>
    <row r="29" spans="1:3" ht="23.5" customHeight="1">
      <c r="A29" s="441" t="s">
        <v>29</v>
      </c>
      <c r="B29" s="442" t="s">
        <v>198</v>
      </c>
      <c r="C29" s="554">
        <v>15.33</v>
      </c>
    </row>
    <row r="30" spans="1:3" ht="23.5" customHeight="1">
      <c r="A30" s="441" t="s">
        <v>29</v>
      </c>
      <c r="B30" s="442" t="s">
        <v>264</v>
      </c>
      <c r="C30" s="326">
        <v>92</v>
      </c>
    </row>
    <row r="31" spans="1:3" ht="23.5" customHeight="1">
      <c r="A31" s="441" t="s">
        <v>31</v>
      </c>
      <c r="B31" s="442" t="s">
        <v>249</v>
      </c>
      <c r="C31" s="326">
        <v>0</v>
      </c>
    </row>
    <row r="32" spans="1:3" ht="23.5" customHeight="1">
      <c r="A32" s="316"/>
      <c r="B32" s="316"/>
      <c r="C32" s="326"/>
    </row>
    <row r="33" spans="1:3" ht="23.5" customHeight="1">
      <c r="A33" s="316"/>
      <c r="B33" s="317"/>
      <c r="C33" s="326"/>
    </row>
    <row r="34" spans="1:3" ht="20.5" customHeight="1">
      <c r="A34" s="316"/>
      <c r="B34" s="316"/>
      <c r="C34" s="326"/>
    </row>
    <row r="35" spans="1:3" ht="18.5">
      <c r="A35" s="261"/>
      <c r="B35" s="263"/>
      <c r="C35" s="97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61" zoomScaleNormal="61" workbookViewId="0" topLeftCell="A12">
      <selection activeCell="C33" sqref="C33"/>
    </sheetView>
  </sheetViews>
  <sheetFormatPr defaultColWidth="9.140625" defaultRowHeight="15"/>
  <cols>
    <col min="1" max="1" width="15.28125" style="0" customWidth="1"/>
    <col min="2" max="2" width="30.7109375" style="0" customWidth="1"/>
    <col min="3" max="3" width="18.00390625" style="0" customWidth="1"/>
    <col min="5" max="5" width="12.57421875" style="0" customWidth="1"/>
    <col min="6" max="6" width="8.8515625" style="0" bestFit="1" customWidth="1"/>
    <col min="7" max="7" width="18.140625" style="0" customWidth="1"/>
    <col min="8" max="8" width="16.00390625" style="0" customWidth="1"/>
    <col min="9" max="9" width="15.4218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6.8515625" style="0" customWidth="1"/>
    <col min="14" max="14" width="13.8515625" style="0" customWidth="1"/>
    <col min="15" max="15" width="14.8515625" style="0" customWidth="1"/>
  </cols>
  <sheetData>
    <row r="1" spans="1:14" ht="18.5">
      <c r="A1" s="467"/>
      <c r="B1" s="427"/>
      <c r="C1" s="427"/>
      <c r="D1" s="427"/>
      <c r="E1" s="427"/>
      <c r="F1" s="428" t="s">
        <v>1</v>
      </c>
      <c r="G1" s="428"/>
      <c r="H1" s="427"/>
      <c r="I1" s="427" t="s">
        <v>2</v>
      </c>
      <c r="J1" s="427"/>
      <c r="K1" s="429"/>
      <c r="L1" s="429"/>
      <c r="M1" s="429"/>
      <c r="N1" s="429"/>
    </row>
    <row r="2" spans="1:15" ht="18.5">
      <c r="A2" s="467">
        <v>76</v>
      </c>
      <c r="B2" s="426" t="s">
        <v>3</v>
      </c>
      <c r="C2" s="430">
        <f>A4*2/5</f>
        <v>1216</v>
      </c>
      <c r="D2" s="431" t="s">
        <v>4</v>
      </c>
      <c r="E2" s="427"/>
      <c r="F2" s="427">
        <v>1</v>
      </c>
      <c r="G2" s="432">
        <f>C2*0.4</f>
        <v>486.40000000000003</v>
      </c>
      <c r="H2" s="427"/>
      <c r="I2" s="427">
        <v>1</v>
      </c>
      <c r="J2" s="433">
        <f>C3*0.4</f>
        <v>243.20000000000002</v>
      </c>
      <c r="K2" s="429"/>
      <c r="L2" s="434"/>
      <c r="M2" s="434"/>
      <c r="N2" s="429"/>
      <c r="O2" s="2"/>
    </row>
    <row r="3" spans="1:14" ht="18.5">
      <c r="A3" s="468">
        <v>40</v>
      </c>
      <c r="B3" s="426" t="s">
        <v>0</v>
      </c>
      <c r="C3" s="430">
        <f>A4*1/5</f>
        <v>608</v>
      </c>
      <c r="D3" s="427" t="s">
        <v>2</v>
      </c>
      <c r="E3" s="427"/>
      <c r="F3" s="427">
        <v>2</v>
      </c>
      <c r="G3" s="432">
        <f>C2*0.3</f>
        <v>364.8</v>
      </c>
      <c r="H3" s="427"/>
      <c r="I3" s="427">
        <v>2</v>
      </c>
      <c r="J3" s="432">
        <f>C3*0.3</f>
        <v>182.4</v>
      </c>
      <c r="K3" s="429"/>
      <c r="L3" s="434">
        <f>SUM(G3:G4)/2</f>
        <v>304</v>
      </c>
      <c r="M3" s="434"/>
      <c r="N3" s="434"/>
    </row>
    <row r="4" spans="1:14" ht="19" thickBot="1">
      <c r="A4" s="468">
        <f>SUM(A2*A3)</f>
        <v>3040</v>
      </c>
      <c r="B4" s="426" t="s">
        <v>5</v>
      </c>
      <c r="C4" s="436">
        <f>A4*2/5</f>
        <v>1216</v>
      </c>
      <c r="D4" s="427" t="s">
        <v>6</v>
      </c>
      <c r="E4" s="427"/>
      <c r="F4" s="427">
        <v>3</v>
      </c>
      <c r="G4" s="432">
        <f>C2*0.2</f>
        <v>243.20000000000002</v>
      </c>
      <c r="H4" s="427"/>
      <c r="I4" s="427">
        <v>3</v>
      </c>
      <c r="J4" s="432">
        <f>C3*0.2</f>
        <v>121.60000000000001</v>
      </c>
      <c r="K4" s="429"/>
      <c r="L4" s="434">
        <f>G5/2</f>
        <v>60.800000000000004</v>
      </c>
      <c r="M4" s="429"/>
      <c r="N4" s="434"/>
    </row>
    <row r="5" spans="1:15" ht="19" thickBot="1">
      <c r="A5" s="467"/>
      <c r="B5" s="427"/>
      <c r="C5" s="432">
        <f>SUM(C2:C4)</f>
        <v>3040</v>
      </c>
      <c r="D5" s="427"/>
      <c r="E5" s="427"/>
      <c r="F5" s="427">
        <v>4</v>
      </c>
      <c r="G5" s="437">
        <f>C2*0.1</f>
        <v>121.60000000000001</v>
      </c>
      <c r="H5" s="427"/>
      <c r="I5" s="427">
        <v>4</v>
      </c>
      <c r="J5" s="437">
        <f>C3*0.1</f>
        <v>60.800000000000004</v>
      </c>
      <c r="K5" s="429"/>
      <c r="L5" s="434">
        <f>J5/2</f>
        <v>30.400000000000002</v>
      </c>
      <c r="M5" s="434"/>
      <c r="N5" s="434">
        <f>SUM(G4:G5)/2</f>
        <v>182.4</v>
      </c>
      <c r="O5" s="2"/>
    </row>
    <row r="6" spans="1:10" ht="17.5">
      <c r="A6" s="3"/>
      <c r="B6" s="4"/>
      <c r="C6" s="4"/>
      <c r="D6" s="4"/>
      <c r="E6" s="4"/>
      <c r="F6" s="4"/>
      <c r="G6" s="432">
        <f>SUM(G2:G5)</f>
        <v>1216</v>
      </c>
      <c r="H6" s="4"/>
      <c r="I6" s="4"/>
      <c r="J6" s="432">
        <f>SUM(J2:J5)</f>
        <v>608</v>
      </c>
    </row>
    <row r="10" spans="1:15" s="227" customFormat="1" ht="21">
      <c r="A10" s="220" t="s">
        <v>22</v>
      </c>
      <c r="B10" s="220"/>
      <c r="C10" s="221"/>
      <c r="D10" s="222"/>
      <c r="E10" s="223"/>
      <c r="F10" s="223"/>
      <c r="G10" s="224"/>
      <c r="H10" s="225"/>
      <c r="I10" s="223"/>
      <c r="J10" s="223"/>
      <c r="K10" s="226"/>
      <c r="L10" s="223"/>
      <c r="M10" s="223"/>
      <c r="N10" s="221"/>
      <c r="O10" s="221"/>
    </row>
    <row r="11" spans="1:15" s="227" customFormat="1" ht="41" customHeight="1">
      <c r="A11" s="228" t="s">
        <v>9</v>
      </c>
      <c r="B11" s="228" t="s">
        <v>8</v>
      </c>
      <c r="C11" s="228" t="s">
        <v>10</v>
      </c>
      <c r="D11" s="228" t="s">
        <v>11</v>
      </c>
      <c r="E11" s="356" t="s">
        <v>12</v>
      </c>
      <c r="F11" s="229" t="s">
        <v>13</v>
      </c>
      <c r="G11" s="230" t="s">
        <v>14</v>
      </c>
      <c r="H11" s="231" t="s">
        <v>15</v>
      </c>
      <c r="I11" s="229" t="s">
        <v>13</v>
      </c>
      <c r="J11" s="232" t="s">
        <v>14</v>
      </c>
      <c r="K11" s="231" t="s">
        <v>16</v>
      </c>
      <c r="L11" s="229" t="s">
        <v>13</v>
      </c>
      <c r="M11" s="232" t="s">
        <v>14</v>
      </c>
      <c r="N11" s="233" t="s">
        <v>17</v>
      </c>
      <c r="O11" s="232" t="s">
        <v>18</v>
      </c>
    </row>
    <row r="12" spans="1:15" s="227" customFormat="1" ht="41" customHeight="1">
      <c r="A12" s="438" t="s">
        <v>36</v>
      </c>
      <c r="B12" s="464" t="s">
        <v>125</v>
      </c>
      <c r="C12" s="506">
        <v>132034</v>
      </c>
      <c r="D12" s="321" t="s">
        <v>257</v>
      </c>
      <c r="E12" s="507">
        <v>7.4</v>
      </c>
      <c r="F12" s="234"/>
      <c r="G12" s="235"/>
      <c r="H12" s="555">
        <v>7.1</v>
      </c>
      <c r="I12" s="234">
        <v>60</v>
      </c>
      <c r="J12" s="235">
        <v>243.2</v>
      </c>
      <c r="K12" s="237">
        <f>SUM(H12,E12)</f>
        <v>14.5</v>
      </c>
      <c r="L12" s="234">
        <v>60</v>
      </c>
      <c r="M12" s="235">
        <v>486.4</v>
      </c>
      <c r="N12" s="238">
        <f>SUM(L12,I12,F12)</f>
        <v>120</v>
      </c>
      <c r="O12" s="239">
        <f>SUM(G12,J12,M12)</f>
        <v>729.5999999999999</v>
      </c>
    </row>
    <row r="13" spans="1:15" s="227" customFormat="1" ht="41" customHeight="1">
      <c r="A13" s="439" t="s">
        <v>30</v>
      </c>
      <c r="B13" s="461" t="s">
        <v>143</v>
      </c>
      <c r="C13" s="438">
        <v>132528</v>
      </c>
      <c r="D13" s="321"/>
      <c r="E13" s="507">
        <v>7.1</v>
      </c>
      <c r="F13" s="234">
        <v>25</v>
      </c>
      <c r="G13" s="235">
        <v>60.8</v>
      </c>
      <c r="H13" s="525">
        <v>7.6</v>
      </c>
      <c r="I13" s="234">
        <v>50</v>
      </c>
      <c r="J13" s="235">
        <v>182.4</v>
      </c>
      <c r="K13" s="237">
        <f>SUM(H13,E13)</f>
        <v>14.7</v>
      </c>
      <c r="L13" s="234">
        <v>50</v>
      </c>
      <c r="M13" s="235">
        <v>364.8</v>
      </c>
      <c r="N13" s="238">
        <f>SUM(L13,I13,F13)</f>
        <v>125</v>
      </c>
      <c r="O13" s="239">
        <f>SUM(G13,J13,M13)</f>
        <v>608</v>
      </c>
    </row>
    <row r="14" spans="1:15" s="227" customFormat="1" ht="41" customHeight="1">
      <c r="A14" s="439" t="s">
        <v>100</v>
      </c>
      <c r="B14" s="464" t="s">
        <v>159</v>
      </c>
      <c r="C14" s="438">
        <v>128401</v>
      </c>
      <c r="D14" s="321" t="s">
        <v>257</v>
      </c>
      <c r="E14" s="507">
        <v>6.8</v>
      </c>
      <c r="F14" s="234">
        <v>60</v>
      </c>
      <c r="G14" s="235">
        <v>486.4</v>
      </c>
      <c r="H14" s="555">
        <v>8</v>
      </c>
      <c r="I14" s="234">
        <v>10</v>
      </c>
      <c r="J14" s="235"/>
      <c r="K14" s="237">
        <f>SUM(H14,E14)</f>
        <v>14.8</v>
      </c>
      <c r="L14" s="234">
        <v>35</v>
      </c>
      <c r="M14" s="235">
        <v>182.4</v>
      </c>
      <c r="N14" s="238">
        <f>SUM(L14,I14,F14)</f>
        <v>105</v>
      </c>
      <c r="O14" s="239">
        <f>SUM(G14,J14,M14)</f>
        <v>668.8</v>
      </c>
    </row>
    <row r="15" spans="1:15" s="227" customFormat="1" ht="41" customHeight="1">
      <c r="A15" s="439" t="s">
        <v>29</v>
      </c>
      <c r="B15" s="464" t="s">
        <v>156</v>
      </c>
      <c r="C15" s="438">
        <v>128580</v>
      </c>
      <c r="D15" s="321" t="s">
        <v>257</v>
      </c>
      <c r="E15" s="507">
        <v>7</v>
      </c>
      <c r="F15" s="234">
        <v>45</v>
      </c>
      <c r="G15" s="235">
        <v>304</v>
      </c>
      <c r="H15" s="525">
        <v>7.8</v>
      </c>
      <c r="I15" s="234">
        <v>40</v>
      </c>
      <c r="J15" s="235">
        <v>121.6</v>
      </c>
      <c r="K15" s="329">
        <f>SUM(H15,E15)</f>
        <v>14.8</v>
      </c>
      <c r="L15" s="234">
        <v>35</v>
      </c>
      <c r="M15" s="235">
        <v>182.4</v>
      </c>
      <c r="N15" s="238">
        <f>SUM(L15,I15,F15)</f>
        <v>120</v>
      </c>
      <c r="O15" s="239">
        <f>SUM(G15,J15,M15)</f>
        <v>608</v>
      </c>
    </row>
    <row r="16" spans="1:15" s="227" customFormat="1" ht="41" customHeight="1">
      <c r="A16" s="439" t="s">
        <v>39</v>
      </c>
      <c r="B16" s="438" t="s">
        <v>297</v>
      </c>
      <c r="C16" s="438">
        <v>130209</v>
      </c>
      <c r="D16" s="321"/>
      <c r="E16" s="507">
        <v>7.1</v>
      </c>
      <c r="F16" s="234">
        <v>25</v>
      </c>
      <c r="G16" s="235">
        <v>60.8</v>
      </c>
      <c r="H16" s="557">
        <v>7.9</v>
      </c>
      <c r="I16" s="234">
        <v>25</v>
      </c>
      <c r="J16" s="235">
        <v>30.4</v>
      </c>
      <c r="K16" s="237">
        <f>SUM(H16,E16)</f>
        <v>15</v>
      </c>
      <c r="L16" s="234">
        <v>20</v>
      </c>
      <c r="M16" s="235"/>
      <c r="N16" s="238">
        <f>SUM(L16,I16,F16)</f>
        <v>70</v>
      </c>
      <c r="O16" s="239">
        <f>SUM(G16,J16,M16)</f>
        <v>91.19999999999999</v>
      </c>
    </row>
    <row r="17" spans="1:15" s="227" customFormat="1" ht="41" customHeight="1">
      <c r="A17" s="439" t="s">
        <v>38</v>
      </c>
      <c r="B17" s="438" t="s">
        <v>268</v>
      </c>
      <c r="C17" s="438">
        <v>132545</v>
      </c>
      <c r="D17" s="321"/>
      <c r="E17" s="507">
        <v>7.3</v>
      </c>
      <c r="F17" s="234">
        <v>5</v>
      </c>
      <c r="G17" s="235"/>
      <c r="H17" s="525">
        <v>7.9</v>
      </c>
      <c r="I17" s="234">
        <v>25</v>
      </c>
      <c r="J17" s="235">
        <v>30.4</v>
      </c>
      <c r="K17" s="237">
        <f>SUM(H17,E17)</f>
        <v>15.2</v>
      </c>
      <c r="L17" s="234">
        <v>10</v>
      </c>
      <c r="M17" s="235"/>
      <c r="N17" s="238">
        <f>SUM(L17,I17,F17)</f>
        <v>40</v>
      </c>
      <c r="O17" s="239">
        <f>SUM(G17,J17,M17)</f>
        <v>30.4</v>
      </c>
    </row>
    <row r="18" spans="1:15" s="227" customFormat="1" ht="41" customHeight="1">
      <c r="A18" s="439" t="s">
        <v>38</v>
      </c>
      <c r="B18" s="461" t="s">
        <v>150</v>
      </c>
      <c r="C18" s="438">
        <v>132573</v>
      </c>
      <c r="D18" s="321"/>
      <c r="E18" s="507">
        <v>7.4</v>
      </c>
      <c r="F18" s="234"/>
      <c r="G18" s="235"/>
      <c r="H18" s="555">
        <v>8.1</v>
      </c>
      <c r="I18" s="234"/>
      <c r="J18" s="235"/>
      <c r="K18" s="237">
        <f>SUM(H18,E18)</f>
        <v>15.5</v>
      </c>
      <c r="L18" s="234"/>
      <c r="M18" s="235"/>
      <c r="N18" s="238">
        <f>SUM(L18,I18,F18)</f>
        <v>0</v>
      </c>
      <c r="O18" s="239">
        <f>SUM(G18,J18,M18)</f>
        <v>0</v>
      </c>
    </row>
    <row r="19" spans="1:15" s="227" customFormat="1" ht="41" customHeight="1">
      <c r="A19" s="439" t="s">
        <v>29</v>
      </c>
      <c r="B19" s="438" t="s">
        <v>269</v>
      </c>
      <c r="C19" s="438">
        <v>134267</v>
      </c>
      <c r="D19" s="321"/>
      <c r="E19" s="507">
        <v>7</v>
      </c>
      <c r="F19" s="234">
        <v>45</v>
      </c>
      <c r="G19" s="235">
        <v>304</v>
      </c>
      <c r="H19" s="556">
        <v>8.8</v>
      </c>
      <c r="I19" s="234"/>
      <c r="J19" s="235"/>
      <c r="K19" s="237">
        <f>SUM(H19,E19)</f>
        <v>15.8</v>
      </c>
      <c r="L19" s="234"/>
      <c r="M19" s="235"/>
      <c r="N19" s="238">
        <f>SUM(L19,I19,F19)</f>
        <v>45</v>
      </c>
      <c r="O19" s="239">
        <f>SUM(G19,J19,M19)</f>
        <v>304</v>
      </c>
    </row>
    <row r="20" spans="1:15" s="227" customFormat="1" ht="41" customHeight="1">
      <c r="A20" s="439" t="s">
        <v>30</v>
      </c>
      <c r="B20" s="464" t="s">
        <v>300</v>
      </c>
      <c r="C20" s="438">
        <v>134340</v>
      </c>
      <c r="D20" s="321" t="s">
        <v>257</v>
      </c>
      <c r="E20" s="507">
        <v>7.5</v>
      </c>
      <c r="F20" s="324"/>
      <c r="G20" s="323"/>
      <c r="H20" s="558">
        <v>8.3</v>
      </c>
      <c r="I20" s="324"/>
      <c r="J20" s="323"/>
      <c r="K20" s="237">
        <f>SUM(H20,E20)</f>
        <v>15.8</v>
      </c>
      <c r="L20" s="324"/>
      <c r="M20" s="323"/>
      <c r="N20" s="238">
        <f>SUM(L20,I20,F20)</f>
        <v>0</v>
      </c>
      <c r="O20" s="239">
        <f>SUM(G20,J20,M20)</f>
        <v>0</v>
      </c>
    </row>
    <row r="21" spans="1:15" s="227" customFormat="1" ht="41" customHeight="1">
      <c r="A21" s="439" t="s">
        <v>29</v>
      </c>
      <c r="B21" s="438" t="s">
        <v>271</v>
      </c>
      <c r="C21" s="438">
        <v>128589</v>
      </c>
      <c r="D21" s="321"/>
      <c r="E21" s="507">
        <v>7.5</v>
      </c>
      <c r="F21" s="234"/>
      <c r="G21" s="235"/>
      <c r="H21" s="555">
        <v>10</v>
      </c>
      <c r="I21" s="234"/>
      <c r="J21" s="235"/>
      <c r="K21" s="237">
        <f>SUM(H21,E21)</f>
        <v>17.5</v>
      </c>
      <c r="L21" s="234"/>
      <c r="M21" s="235"/>
      <c r="N21" s="238">
        <f>SUM(L21,I21,F21)</f>
        <v>0</v>
      </c>
      <c r="O21" s="239">
        <f>SUM(G21,J21,M21)</f>
        <v>0</v>
      </c>
    </row>
    <row r="22" spans="1:15" s="227" customFormat="1" ht="41" customHeight="1">
      <c r="A22" s="439" t="s">
        <v>39</v>
      </c>
      <c r="B22" s="438" t="s">
        <v>298</v>
      </c>
      <c r="C22" s="438">
        <v>132171</v>
      </c>
      <c r="D22" s="321"/>
      <c r="E22" s="507">
        <v>7.3</v>
      </c>
      <c r="F22" s="234">
        <v>5</v>
      </c>
      <c r="G22" s="235"/>
      <c r="H22" s="525">
        <v>10.5</v>
      </c>
      <c r="I22" s="234"/>
      <c r="J22" s="235"/>
      <c r="K22" s="237">
        <f>SUM(H22,E22)</f>
        <v>17.8</v>
      </c>
      <c r="L22" s="234"/>
      <c r="M22" s="235"/>
      <c r="N22" s="238">
        <f>SUM(L22,I22,F22)</f>
        <v>5</v>
      </c>
      <c r="O22" s="239">
        <f>SUM(G22,J22,M22)</f>
        <v>0</v>
      </c>
    </row>
    <row r="23" spans="1:15" s="227" customFormat="1" ht="41" customHeight="1">
      <c r="A23" s="439" t="s">
        <v>38</v>
      </c>
      <c r="B23" s="438" t="s">
        <v>299</v>
      </c>
      <c r="C23" s="438">
        <v>133904</v>
      </c>
      <c r="D23" s="321"/>
      <c r="E23" s="507">
        <v>7.5</v>
      </c>
      <c r="F23" s="234"/>
      <c r="G23" s="235"/>
      <c r="H23" s="555">
        <v>10.6</v>
      </c>
      <c r="I23" s="234"/>
      <c r="J23" s="235"/>
      <c r="K23" s="237">
        <f>SUM(H23,E23)</f>
        <v>18.1</v>
      </c>
      <c r="L23" s="234"/>
      <c r="M23" s="235"/>
      <c r="N23" s="238">
        <f>SUM(L23,I23,F23)</f>
        <v>0</v>
      </c>
      <c r="O23" s="239">
        <f>SUM(G23,J23,M23)</f>
        <v>0</v>
      </c>
    </row>
    <row r="24" spans="6:15" s="227" customFormat="1" ht="25.5" customHeight="1">
      <c r="F24" s="227">
        <f>SUM(F12:F23)</f>
        <v>210</v>
      </c>
      <c r="G24" s="322">
        <f>SUM(G12:G23)</f>
        <v>1216</v>
      </c>
      <c r="H24" s="322">
        <f aca="true" t="shared" si="0" ref="H24:O24">SUM(H12:H23)</f>
        <v>102.6</v>
      </c>
      <c r="I24" s="328">
        <f t="shared" si="0"/>
        <v>210</v>
      </c>
      <c r="J24" s="322">
        <f t="shared" si="0"/>
        <v>608</v>
      </c>
      <c r="K24" s="322">
        <f t="shared" si="0"/>
        <v>189.5</v>
      </c>
      <c r="L24" s="322">
        <f t="shared" si="0"/>
        <v>210</v>
      </c>
      <c r="M24" s="322">
        <f t="shared" si="0"/>
        <v>1216.0000000000002</v>
      </c>
      <c r="N24" s="322">
        <f t="shared" si="0"/>
        <v>630</v>
      </c>
      <c r="O24" s="322">
        <f t="shared" si="0"/>
        <v>3039.9999999999995</v>
      </c>
    </row>
    <row r="27" spans="1:3" ht="30.5" customHeight="1">
      <c r="A27" s="255" t="s">
        <v>75</v>
      </c>
      <c r="B27" s="255" t="s">
        <v>76</v>
      </c>
      <c r="C27" s="255" t="s">
        <v>77</v>
      </c>
    </row>
    <row r="28" spans="1:3" ht="28.5" customHeight="1">
      <c r="A28" s="438" t="s">
        <v>100</v>
      </c>
      <c r="B28" s="464" t="s">
        <v>159</v>
      </c>
      <c r="C28" s="286">
        <v>105</v>
      </c>
    </row>
    <row r="29" spans="1:3" ht="28.5" customHeight="1">
      <c r="A29" s="439" t="s">
        <v>29</v>
      </c>
      <c r="B29" s="464" t="s">
        <v>156</v>
      </c>
      <c r="C29" s="286">
        <v>120</v>
      </c>
    </row>
    <row r="30" spans="1:3" ht="28.5" customHeight="1">
      <c r="A30" s="439" t="s">
        <v>331</v>
      </c>
      <c r="B30" s="461" t="s">
        <v>332</v>
      </c>
      <c r="C30" s="286">
        <v>0</v>
      </c>
    </row>
    <row r="31" spans="1:3" ht="28.5" customHeight="1">
      <c r="A31" s="439" t="s">
        <v>333</v>
      </c>
      <c r="B31" s="464" t="s">
        <v>125</v>
      </c>
      <c r="C31" s="286">
        <v>120</v>
      </c>
    </row>
    <row r="32" spans="1:3" ht="28.5" customHeight="1">
      <c r="A32" s="308" t="s">
        <v>30</v>
      </c>
      <c r="B32" s="536" t="s">
        <v>300</v>
      </c>
      <c r="C32" s="286">
        <v>0</v>
      </c>
    </row>
    <row r="33" spans="1:3" ht="28.5" customHeight="1">
      <c r="A33" s="308"/>
      <c r="B33" s="359"/>
      <c r="C33" s="286"/>
    </row>
    <row r="34" spans="1:3" ht="28.5" customHeight="1">
      <c r="A34" s="308"/>
      <c r="B34" s="359"/>
      <c r="C34" s="286"/>
    </row>
    <row r="35" spans="1:3" ht="28.5" customHeight="1">
      <c r="A35" s="308"/>
      <c r="B35" s="308"/>
      <c r="C35" s="286"/>
    </row>
    <row r="36" spans="1:3" ht="28.5" customHeight="1">
      <c r="A36" s="308"/>
      <c r="B36" s="359"/>
      <c r="C36" s="286"/>
    </row>
    <row r="37" spans="1:3" ht="28.5" customHeight="1">
      <c r="A37" s="308"/>
      <c r="B37" s="359"/>
      <c r="C37" s="286"/>
    </row>
    <row r="38" spans="1:3" ht="28.5" customHeight="1">
      <c r="A38" s="308"/>
      <c r="B38" s="359"/>
      <c r="C38" s="286"/>
    </row>
    <row r="39" spans="1:3" ht="28.5" customHeight="1">
      <c r="A39" s="308"/>
      <c r="B39" s="359"/>
      <c r="C39" s="286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="89" zoomScaleNormal="89" workbookViewId="0" topLeftCell="A7">
      <selection activeCell="C32" sqref="C32"/>
    </sheetView>
  </sheetViews>
  <sheetFormatPr defaultColWidth="9.140625" defaultRowHeight="15"/>
  <cols>
    <col min="1" max="1" width="10.421875" style="0" customWidth="1"/>
    <col min="2" max="2" width="33.8515625" style="0" customWidth="1"/>
    <col min="3" max="3" width="8.140625" style="0" customWidth="1"/>
    <col min="4" max="4" width="29.7109375" style="0" customWidth="1"/>
    <col min="5" max="5" width="6.57421875" style="0" customWidth="1"/>
    <col min="6" max="6" width="9.140625" style="0" customWidth="1"/>
    <col min="8" max="8" width="14.57421875" style="0" customWidth="1"/>
    <col min="9" max="9" width="9.8515625" style="0" customWidth="1"/>
    <col min="11" max="11" width="14.28125" style="0" customWidth="1"/>
    <col min="14" max="14" width="14.7109375" style="0" customWidth="1"/>
    <col min="16" max="16" width="15.57421875" style="0" customWidth="1"/>
  </cols>
  <sheetData>
    <row r="1" spans="1:11" ht="15">
      <c r="A1" s="3"/>
      <c r="B1" s="4"/>
      <c r="C1" s="90"/>
      <c r="D1" s="4"/>
      <c r="E1" s="4"/>
      <c r="F1" s="4"/>
      <c r="G1" s="4" t="s">
        <v>1</v>
      </c>
      <c r="H1" s="4"/>
      <c r="I1" s="4"/>
      <c r="J1" s="4" t="s">
        <v>2</v>
      </c>
      <c r="K1" s="4"/>
    </row>
    <row r="2" spans="1:13" ht="15">
      <c r="A2" s="70">
        <v>119</v>
      </c>
      <c r="B2" s="5" t="s">
        <v>3</v>
      </c>
      <c r="C2" s="5"/>
      <c r="D2" s="6">
        <f>A4*2/5</f>
        <v>1904</v>
      </c>
      <c r="E2" s="7" t="s">
        <v>4</v>
      </c>
      <c r="F2" s="4"/>
      <c r="G2" s="4">
        <v>1</v>
      </c>
      <c r="H2" s="8">
        <f>D2*0.4</f>
        <v>761.6</v>
      </c>
      <c r="I2" s="4"/>
      <c r="J2" s="4">
        <v>1</v>
      </c>
      <c r="K2" s="9">
        <f>D3*0.4</f>
        <v>380.8</v>
      </c>
      <c r="M2" s="2"/>
    </row>
    <row r="3" spans="1:14" ht="15" thickBot="1">
      <c r="A3" s="71">
        <v>40</v>
      </c>
      <c r="B3" s="5" t="s">
        <v>0</v>
      </c>
      <c r="C3" s="5"/>
      <c r="D3" s="6">
        <f>A4*1/5</f>
        <v>952</v>
      </c>
      <c r="E3" s="4" t="s">
        <v>2</v>
      </c>
      <c r="F3" s="4"/>
      <c r="G3" s="4">
        <v>2</v>
      </c>
      <c r="H3" s="8">
        <f>D2*0.3</f>
        <v>571.1999999999999</v>
      </c>
      <c r="I3" s="4"/>
      <c r="J3" s="4">
        <v>2</v>
      </c>
      <c r="K3" s="8">
        <f>D3*0.3</f>
        <v>285.59999999999997</v>
      </c>
      <c r="M3" s="2"/>
      <c r="N3" s="2"/>
    </row>
    <row r="4" spans="1:13" ht="15" thickBot="1">
      <c r="A4" s="35">
        <f>SUM(A2*A3)</f>
        <v>4760</v>
      </c>
      <c r="B4" s="5" t="s">
        <v>5</v>
      </c>
      <c r="C4" s="5"/>
      <c r="D4" s="12">
        <f>A4*2/5</f>
        <v>1904</v>
      </c>
      <c r="E4" s="4" t="s">
        <v>6</v>
      </c>
      <c r="F4" s="4"/>
      <c r="G4" s="4">
        <v>3</v>
      </c>
      <c r="H4" s="8">
        <f>D2*0.2</f>
        <v>380.8</v>
      </c>
      <c r="I4" s="4"/>
      <c r="J4" s="4">
        <v>3</v>
      </c>
      <c r="K4" s="8">
        <f>D3*0.2</f>
        <v>190.4</v>
      </c>
      <c r="M4" s="2"/>
    </row>
    <row r="5" spans="1:11" ht="15" thickBot="1">
      <c r="A5" s="3"/>
      <c r="B5" s="4"/>
      <c r="C5" s="90"/>
      <c r="D5" s="8">
        <f>SUM(D2:D4)</f>
        <v>4760</v>
      </c>
      <c r="E5" s="4"/>
      <c r="F5" s="4"/>
      <c r="G5" s="4">
        <v>4</v>
      </c>
      <c r="H5" s="13">
        <f>D2*0.1</f>
        <v>190.4</v>
      </c>
      <c r="I5" s="4"/>
      <c r="J5" s="4">
        <v>4</v>
      </c>
      <c r="K5" s="13">
        <f>D3*0.1</f>
        <v>95.2</v>
      </c>
    </row>
    <row r="6" spans="1:11" ht="15">
      <c r="A6" s="3"/>
      <c r="B6" s="4"/>
      <c r="C6" s="90"/>
      <c r="D6" s="4"/>
      <c r="E6" s="4"/>
      <c r="F6" s="4"/>
      <c r="G6" s="4"/>
      <c r="H6" s="8">
        <f>SUM(H2:H5)</f>
        <v>1904</v>
      </c>
      <c r="I6" s="4"/>
      <c r="J6" s="4"/>
      <c r="K6" s="8">
        <f>SUM(K2:K5)</f>
        <v>952</v>
      </c>
    </row>
    <row r="9" ht="15">
      <c r="A9" s="15" t="s">
        <v>23</v>
      </c>
    </row>
    <row r="10" spans="1:17" ht="23" customHeight="1">
      <c r="A10" s="40" t="s">
        <v>9</v>
      </c>
      <c r="B10" s="41" t="s">
        <v>8</v>
      </c>
      <c r="C10" s="41" t="s">
        <v>32</v>
      </c>
      <c r="D10" s="41" t="s">
        <v>8</v>
      </c>
      <c r="E10" s="40" t="s">
        <v>11</v>
      </c>
      <c r="F10" s="42" t="s">
        <v>12</v>
      </c>
      <c r="G10" s="80" t="s">
        <v>13</v>
      </c>
      <c r="H10" s="44" t="s">
        <v>14</v>
      </c>
      <c r="I10" s="45" t="s">
        <v>15</v>
      </c>
      <c r="J10" s="80" t="s">
        <v>13</v>
      </c>
      <c r="K10" s="46" t="s">
        <v>14</v>
      </c>
      <c r="L10" s="42" t="s">
        <v>16</v>
      </c>
      <c r="M10" s="80" t="s">
        <v>13</v>
      </c>
      <c r="N10" s="46" t="s">
        <v>14</v>
      </c>
      <c r="O10" s="82" t="s">
        <v>17</v>
      </c>
      <c r="P10" s="46" t="s">
        <v>18</v>
      </c>
      <c r="Q10" s="58"/>
    </row>
    <row r="11" spans="1:17" ht="23" customHeight="1">
      <c r="A11" s="201"/>
      <c r="B11" s="520" t="s">
        <v>305</v>
      </c>
      <c r="C11" s="97" t="s">
        <v>257</v>
      </c>
      <c r="D11" s="521" t="s">
        <v>306</v>
      </c>
      <c r="E11" s="358"/>
      <c r="F11" s="528">
        <v>5.7</v>
      </c>
      <c r="G11" s="81">
        <v>60</v>
      </c>
      <c r="H11" s="73">
        <v>761.6</v>
      </c>
      <c r="I11" s="32">
        <v>7.3</v>
      </c>
      <c r="J11" s="81">
        <v>50</v>
      </c>
      <c r="K11" s="73">
        <v>285.6</v>
      </c>
      <c r="L11" s="32">
        <f>SUM(I11,F11)</f>
        <v>13</v>
      </c>
      <c r="M11" s="81">
        <v>60</v>
      </c>
      <c r="N11" s="73">
        <v>761.6</v>
      </c>
      <c r="O11" s="81">
        <f>SUM(G11,J11,M11)</f>
        <v>170</v>
      </c>
      <c r="P11" s="73">
        <f>SUM(N11,K11,H11)</f>
        <v>1808.8000000000002</v>
      </c>
      <c r="Q11" s="58"/>
    </row>
    <row r="12" spans="1:17" ht="23" customHeight="1">
      <c r="A12" s="201"/>
      <c r="B12" s="321" t="s">
        <v>317</v>
      </c>
      <c r="C12" s="97"/>
      <c r="D12" s="521" t="s">
        <v>318</v>
      </c>
      <c r="E12" s="29"/>
      <c r="F12" s="528">
        <v>7</v>
      </c>
      <c r="G12" s="81"/>
      <c r="H12" s="74"/>
      <c r="I12" s="32">
        <v>6.1</v>
      </c>
      <c r="J12" s="81">
        <v>60</v>
      </c>
      <c r="K12" s="73">
        <v>380.8</v>
      </c>
      <c r="L12" s="32">
        <f>SUM(I12,F12)</f>
        <v>13.1</v>
      </c>
      <c r="M12" s="81">
        <v>50</v>
      </c>
      <c r="N12" s="73">
        <v>571.2</v>
      </c>
      <c r="O12" s="81">
        <f>SUM(G12,J12,M12)</f>
        <v>110</v>
      </c>
      <c r="P12" s="73">
        <f>SUM(N12,K12,H12)</f>
        <v>952</v>
      </c>
      <c r="Q12" s="58"/>
    </row>
    <row r="13" spans="1:17" ht="23" customHeight="1">
      <c r="A13" s="201"/>
      <c r="B13" s="523" t="s">
        <v>309</v>
      </c>
      <c r="C13" s="97"/>
      <c r="D13" s="551" t="s">
        <v>310</v>
      </c>
      <c r="E13" s="61" t="s">
        <v>257</v>
      </c>
      <c r="F13" s="528">
        <v>6.4</v>
      </c>
      <c r="G13" s="81">
        <v>40</v>
      </c>
      <c r="H13" s="73">
        <v>380.8</v>
      </c>
      <c r="I13" s="32">
        <v>7.7</v>
      </c>
      <c r="J13" s="81">
        <v>40</v>
      </c>
      <c r="K13" s="73">
        <v>190.4</v>
      </c>
      <c r="L13" s="32">
        <f>SUM(I13,F13)</f>
        <v>14.100000000000001</v>
      </c>
      <c r="M13" s="81">
        <v>40</v>
      </c>
      <c r="N13" s="73">
        <v>380.8</v>
      </c>
      <c r="O13" s="81">
        <f>SUM(G13,J13,M13)</f>
        <v>120</v>
      </c>
      <c r="P13" s="73">
        <f>SUM(N13,K13,H13)</f>
        <v>952</v>
      </c>
      <c r="Q13" s="58"/>
    </row>
    <row r="14" spans="1:17" ht="23" customHeight="1">
      <c r="A14" s="201"/>
      <c r="B14" s="321" t="s">
        <v>321</v>
      </c>
      <c r="C14" s="97"/>
      <c r="D14" s="521" t="s">
        <v>322</v>
      </c>
      <c r="E14" s="29"/>
      <c r="F14" s="528">
        <v>7.2</v>
      </c>
      <c r="G14" s="81"/>
      <c r="H14" s="73"/>
      <c r="I14" s="32">
        <v>12</v>
      </c>
      <c r="J14" s="81">
        <v>30</v>
      </c>
      <c r="K14" s="73">
        <v>95.2</v>
      </c>
      <c r="L14" s="32">
        <f>SUM(I14,F14)</f>
        <v>19.2</v>
      </c>
      <c r="M14" s="81">
        <v>30</v>
      </c>
      <c r="N14" s="73">
        <v>190.4</v>
      </c>
      <c r="O14" s="81">
        <f>SUM(G14,J14,M14)</f>
        <v>60</v>
      </c>
      <c r="P14" s="73">
        <f>SUM(N14,K14,H14)</f>
        <v>285.6</v>
      </c>
      <c r="Q14" s="58"/>
    </row>
    <row r="15" spans="1:17" ht="23" customHeight="1">
      <c r="A15" s="201"/>
      <c r="B15" s="321" t="s">
        <v>311</v>
      </c>
      <c r="C15" s="97"/>
      <c r="D15" s="522" t="s">
        <v>312</v>
      </c>
      <c r="E15" s="60" t="s">
        <v>257</v>
      </c>
      <c r="F15" s="528">
        <v>6.6</v>
      </c>
      <c r="G15" s="81">
        <v>20</v>
      </c>
      <c r="H15" s="51">
        <v>63.47</v>
      </c>
      <c r="I15" s="32">
        <v>16.2</v>
      </c>
      <c r="J15" s="81">
        <v>20</v>
      </c>
      <c r="K15" s="73"/>
      <c r="L15" s="32">
        <f>SUM(I15,F15)</f>
        <v>22.799999999999997</v>
      </c>
      <c r="M15" s="81">
        <v>20</v>
      </c>
      <c r="N15" s="73"/>
      <c r="O15" s="81">
        <f>SUM(G15,J15,M15)</f>
        <v>60</v>
      </c>
      <c r="P15" s="73">
        <f>SUM(N15,K15,H15)</f>
        <v>63.47</v>
      </c>
      <c r="Q15" s="58"/>
    </row>
    <row r="16" spans="1:17" ht="23" customHeight="1">
      <c r="A16" s="201"/>
      <c r="B16" s="520" t="s">
        <v>307</v>
      </c>
      <c r="C16" s="97" t="s">
        <v>32</v>
      </c>
      <c r="D16" s="522" t="s">
        <v>308</v>
      </c>
      <c r="E16" s="29" t="s">
        <v>257</v>
      </c>
      <c r="F16" s="528">
        <v>6.1</v>
      </c>
      <c r="G16" s="81">
        <v>50</v>
      </c>
      <c r="H16" s="51">
        <v>571.2</v>
      </c>
      <c r="I16" s="32">
        <v>100</v>
      </c>
      <c r="J16" s="81"/>
      <c r="K16" s="73"/>
      <c r="L16" s="32">
        <f>SUM(I16,F16)</f>
        <v>106.1</v>
      </c>
      <c r="M16" s="81">
        <v>10</v>
      </c>
      <c r="N16" s="73"/>
      <c r="O16" s="81">
        <f>SUM(G16,J16,M16)</f>
        <v>60</v>
      </c>
      <c r="P16" s="73">
        <f>SUM(N16,K16,H16)</f>
        <v>571.2</v>
      </c>
      <c r="Q16" s="58"/>
    </row>
    <row r="17" spans="1:17" ht="23" customHeight="1">
      <c r="A17" s="201"/>
      <c r="B17" s="321" t="s">
        <v>313</v>
      </c>
      <c r="C17" s="97"/>
      <c r="D17" s="521" t="s">
        <v>314</v>
      </c>
      <c r="E17" s="59"/>
      <c r="F17" s="528">
        <v>6.6</v>
      </c>
      <c r="G17" s="81">
        <v>20</v>
      </c>
      <c r="H17" s="51">
        <v>63.47</v>
      </c>
      <c r="I17" s="32">
        <v>100</v>
      </c>
      <c r="J17" s="81"/>
      <c r="K17" s="73"/>
      <c r="L17" s="32">
        <f>SUM(I17,F17)</f>
        <v>106.6</v>
      </c>
      <c r="M17" s="81"/>
      <c r="N17" s="73"/>
      <c r="O17" s="81">
        <f>SUM(G17,J17,M17)</f>
        <v>20</v>
      </c>
      <c r="P17" s="73">
        <f>SUM(N17,K17,H17)</f>
        <v>63.47</v>
      </c>
      <c r="Q17" s="58"/>
    </row>
    <row r="18" spans="1:17" ht="23" customHeight="1">
      <c r="A18" s="201"/>
      <c r="B18" s="520" t="s">
        <v>315</v>
      </c>
      <c r="C18" s="97" t="s">
        <v>32</v>
      </c>
      <c r="D18" s="522" t="s">
        <v>316</v>
      </c>
      <c r="E18" s="29" t="s">
        <v>257</v>
      </c>
      <c r="F18" s="528">
        <v>6.6</v>
      </c>
      <c r="G18" s="81">
        <v>20</v>
      </c>
      <c r="H18" s="51">
        <v>63.47</v>
      </c>
      <c r="I18" s="32">
        <v>100</v>
      </c>
      <c r="J18" s="81"/>
      <c r="K18" s="73"/>
      <c r="L18" s="32">
        <f>SUM(I18,F18)</f>
        <v>106.6</v>
      </c>
      <c r="M18" s="81"/>
      <c r="N18" s="73"/>
      <c r="O18" s="81">
        <f>SUM(G18,J18,M18)</f>
        <v>20</v>
      </c>
      <c r="P18" s="73">
        <f>SUM(N18,K18,H18)</f>
        <v>63.47</v>
      </c>
      <c r="Q18" s="58"/>
    </row>
    <row r="19" spans="1:17" ht="23" customHeight="1">
      <c r="A19" s="201"/>
      <c r="B19" s="525" t="s">
        <v>319</v>
      </c>
      <c r="C19" s="97"/>
      <c r="D19" s="527" t="s">
        <v>320</v>
      </c>
      <c r="E19" s="62" t="s">
        <v>257</v>
      </c>
      <c r="F19" s="528">
        <v>7.2</v>
      </c>
      <c r="G19" s="81"/>
      <c r="H19" s="73"/>
      <c r="I19" s="32">
        <v>100</v>
      </c>
      <c r="J19" s="81"/>
      <c r="K19" s="73"/>
      <c r="L19" s="32">
        <f>SUM(I19,F19)</f>
        <v>107.2</v>
      </c>
      <c r="M19" s="81"/>
      <c r="N19" s="73"/>
      <c r="O19" s="81">
        <f>SUM(G19,J19,M19)</f>
        <v>0</v>
      </c>
      <c r="P19" s="73">
        <f>SUM(N19,K19,H19)</f>
        <v>0</v>
      </c>
      <c r="Q19" s="58"/>
    </row>
    <row r="20" spans="1:17" ht="23" customHeight="1">
      <c r="A20" s="201"/>
      <c r="B20" s="526" t="s">
        <v>323</v>
      </c>
      <c r="C20" s="97" t="s">
        <v>32</v>
      </c>
      <c r="D20" s="524" t="s">
        <v>324</v>
      </c>
      <c r="E20" s="29"/>
      <c r="F20" s="528">
        <v>7.6</v>
      </c>
      <c r="G20" s="81"/>
      <c r="H20" s="74"/>
      <c r="I20" s="32">
        <v>100</v>
      </c>
      <c r="J20" s="81"/>
      <c r="K20" s="73"/>
      <c r="L20" s="32">
        <f>SUM(I20,F20)</f>
        <v>107.6</v>
      </c>
      <c r="M20" s="81"/>
      <c r="N20" s="73"/>
      <c r="O20" s="81">
        <f>SUM(G20,J20,M20)</f>
        <v>0</v>
      </c>
      <c r="P20" s="73">
        <f>SUM(N20,K20,H20)</f>
        <v>0</v>
      </c>
      <c r="Q20" s="58"/>
    </row>
    <row r="21" spans="1:17" ht="15">
      <c r="A21" s="58"/>
      <c r="E21" s="64"/>
      <c r="G21" s="65"/>
      <c r="H21" s="66"/>
      <c r="I21" s="67"/>
      <c r="J21" s="68"/>
      <c r="K21" s="69"/>
      <c r="L21" s="58"/>
      <c r="M21" s="68"/>
      <c r="N21" s="69"/>
      <c r="O21" s="58"/>
      <c r="P21" s="69"/>
      <c r="Q21" s="58"/>
    </row>
    <row r="22" spans="1:17" ht="15">
      <c r="A22" s="58"/>
      <c r="E22" s="64"/>
      <c r="G22" s="252">
        <f>SUM(G11:G20)</f>
        <v>210</v>
      </c>
      <c r="H22" s="66">
        <f aca="true" t="shared" si="0" ref="H22:O22">SUM(H11:H20)</f>
        <v>1904.0100000000002</v>
      </c>
      <c r="I22" s="65"/>
      <c r="J22" s="252">
        <f t="shared" si="0"/>
        <v>200</v>
      </c>
      <c r="K22" s="66">
        <f t="shared" si="0"/>
        <v>952.0000000000001</v>
      </c>
      <c r="L22" s="65"/>
      <c r="M22" s="252">
        <f t="shared" si="0"/>
        <v>210</v>
      </c>
      <c r="N22" s="66">
        <f t="shared" si="0"/>
        <v>1904.0000000000002</v>
      </c>
      <c r="O22" s="252">
        <f t="shared" si="0"/>
        <v>620</v>
      </c>
      <c r="P22" s="69">
        <f>SUM(P11:P20)</f>
        <v>4760.01</v>
      </c>
      <c r="Q22" s="58"/>
    </row>
    <row r="23" spans="1:17" ht="19" customHeight="1">
      <c r="A23" s="58"/>
      <c r="B23" s="522" t="s">
        <v>305</v>
      </c>
      <c r="C23" s="97">
        <v>170</v>
      </c>
      <c r="D23" s="529"/>
      <c r="E23" s="64"/>
      <c r="G23" s="65"/>
      <c r="H23" s="66"/>
      <c r="I23" s="67"/>
      <c r="J23" s="68"/>
      <c r="K23" s="69"/>
      <c r="L23" s="58"/>
      <c r="M23" s="68"/>
      <c r="N23" s="69"/>
      <c r="O23" s="58"/>
      <c r="P23" s="69"/>
      <c r="Q23" s="58"/>
    </row>
    <row r="24" spans="1:17" ht="19" customHeight="1">
      <c r="A24" s="58"/>
      <c r="B24" s="522" t="s">
        <v>307</v>
      </c>
      <c r="C24" s="97">
        <v>60</v>
      </c>
      <c r="D24" s="78"/>
      <c r="E24" s="64"/>
      <c r="G24" s="65"/>
      <c r="H24" s="66"/>
      <c r="I24" s="67"/>
      <c r="J24" s="68"/>
      <c r="K24" s="69"/>
      <c r="L24" s="58"/>
      <c r="M24" s="68"/>
      <c r="N24" s="69"/>
      <c r="O24" s="58"/>
      <c r="P24" s="69"/>
      <c r="Q24" s="58"/>
    </row>
    <row r="25" spans="2:17" ht="19" customHeight="1">
      <c r="B25" s="522" t="s">
        <v>308</v>
      </c>
      <c r="C25" s="97">
        <v>60</v>
      </c>
      <c r="D25" s="78"/>
      <c r="M25" s="68"/>
      <c r="N25" s="69"/>
      <c r="O25" s="58"/>
      <c r="P25" s="69"/>
      <c r="Q25" s="58"/>
    </row>
    <row r="26" spans="2:4" ht="19" customHeight="1">
      <c r="B26" s="522" t="s">
        <v>312</v>
      </c>
      <c r="C26" s="97">
        <v>60</v>
      </c>
      <c r="D26" s="78"/>
    </row>
    <row r="27" spans="2:4" ht="19" customHeight="1">
      <c r="B27" s="522" t="s">
        <v>316</v>
      </c>
      <c r="C27" s="97">
        <v>20</v>
      </c>
      <c r="D27" s="529"/>
    </row>
    <row r="28" spans="2:4" ht="19" customHeight="1">
      <c r="B28" s="522" t="s">
        <v>315</v>
      </c>
      <c r="C28" s="97">
        <v>20</v>
      </c>
      <c r="D28" s="78"/>
    </row>
    <row r="29" spans="2:4" ht="19" customHeight="1">
      <c r="B29" s="522" t="s">
        <v>310</v>
      </c>
      <c r="C29" s="97">
        <v>120</v>
      </c>
      <c r="D29" s="78"/>
    </row>
    <row r="30" spans="2:3" ht="19" customHeight="1">
      <c r="B30" s="530" t="s">
        <v>323</v>
      </c>
      <c r="C30" s="97">
        <v>0</v>
      </c>
    </row>
    <row r="31" spans="2:3" ht="15.5">
      <c r="B31" s="527" t="s">
        <v>320</v>
      </c>
      <c r="C31" s="97">
        <v>0</v>
      </c>
    </row>
  </sheetData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82" zoomScaleNormal="82" workbookViewId="0" topLeftCell="A1">
      <selection activeCell="K10" sqref="K10"/>
    </sheetView>
  </sheetViews>
  <sheetFormatPr defaultColWidth="9.140625" defaultRowHeight="15"/>
  <cols>
    <col min="1" max="1" width="10.00390625" style="0" customWidth="1"/>
    <col min="2" max="2" width="31.28125" style="0" customWidth="1"/>
    <col min="3" max="3" width="14.421875" style="0" customWidth="1"/>
    <col min="5" max="5" width="11.8515625" style="0" customWidth="1"/>
    <col min="7" max="7" width="16.57421875" style="0" customWidth="1"/>
    <col min="8" max="8" width="11.28125" style="0" customWidth="1"/>
    <col min="10" max="10" width="15.140625" style="0" customWidth="1"/>
    <col min="11" max="11" width="9.140625" style="0" customWidth="1"/>
    <col min="12" max="12" width="6.57421875" style="0" customWidth="1"/>
    <col min="13" max="13" width="13.8515625" style="0" customWidth="1"/>
    <col min="14" max="14" width="10.421875" style="0" customWidth="1"/>
    <col min="15" max="15" width="14.140625" style="0" customWidth="1"/>
  </cols>
  <sheetData>
    <row r="1" spans="1:10" ht="15">
      <c r="A1" s="3"/>
      <c r="B1" s="4"/>
      <c r="C1" s="4"/>
      <c r="D1" s="4"/>
      <c r="E1" s="4"/>
      <c r="F1" s="391" t="s">
        <v>1</v>
      </c>
      <c r="G1" s="391"/>
      <c r="H1" s="4"/>
      <c r="I1" s="4" t="s">
        <v>2</v>
      </c>
      <c r="J1" s="4"/>
    </row>
    <row r="2" spans="1:13" ht="15">
      <c r="A2" s="3">
        <v>157</v>
      </c>
      <c r="B2" s="4" t="s">
        <v>3</v>
      </c>
      <c r="C2" s="6">
        <f>A4*2/5</f>
        <v>2512</v>
      </c>
      <c r="D2" s="7" t="s">
        <v>4</v>
      </c>
      <c r="E2" s="4"/>
      <c r="F2" s="4">
        <v>1</v>
      </c>
      <c r="G2" s="8">
        <f>C2*0.4</f>
        <v>1004.8000000000001</v>
      </c>
      <c r="H2" s="4"/>
      <c r="I2" s="4">
        <v>1</v>
      </c>
      <c r="J2" s="9">
        <f>C3*0.4</f>
        <v>502.40000000000003</v>
      </c>
      <c r="M2" s="2">
        <f>SUM(G4:G5)/2</f>
        <v>376.8</v>
      </c>
    </row>
    <row r="3" spans="1:10" ht="15">
      <c r="A3" s="11">
        <v>40</v>
      </c>
      <c r="B3" s="4" t="s">
        <v>0</v>
      </c>
      <c r="C3" s="6">
        <f>A4*1/5</f>
        <v>1256</v>
      </c>
      <c r="D3" s="4" t="s">
        <v>2</v>
      </c>
      <c r="E3" s="4"/>
      <c r="F3" s="4">
        <v>2</v>
      </c>
      <c r="G3" s="8">
        <f>C2*0.3</f>
        <v>753.6</v>
      </c>
      <c r="H3" s="4"/>
      <c r="I3" s="4">
        <v>2</v>
      </c>
      <c r="J3" s="8">
        <f>C3*0.3</f>
        <v>376.8</v>
      </c>
    </row>
    <row r="4" spans="1:13" ht="15" thickBot="1">
      <c r="A4" s="35">
        <f>SUM(A2*A3)</f>
        <v>6280</v>
      </c>
      <c r="B4" s="4" t="s">
        <v>5</v>
      </c>
      <c r="C4" s="12">
        <f>A4*2/5</f>
        <v>2512</v>
      </c>
      <c r="D4" s="4" t="s">
        <v>6</v>
      </c>
      <c r="E4" s="4"/>
      <c r="F4" s="4">
        <v>3</v>
      </c>
      <c r="G4" s="8">
        <f>C2*0.2</f>
        <v>502.40000000000003</v>
      </c>
      <c r="H4" s="4"/>
      <c r="I4" s="4">
        <v>3</v>
      </c>
      <c r="J4" s="8">
        <f>C3*0.2</f>
        <v>251.20000000000002</v>
      </c>
      <c r="M4" s="2">
        <f>J5/2</f>
        <v>62.800000000000004</v>
      </c>
    </row>
    <row r="5" spans="1:13" ht="15" thickBot="1">
      <c r="A5" s="3"/>
      <c r="B5" s="4"/>
      <c r="C5" s="8">
        <f>SUM(C2:C4)</f>
        <v>6280</v>
      </c>
      <c r="D5" s="4"/>
      <c r="E5" s="4"/>
      <c r="F5" s="4">
        <v>4</v>
      </c>
      <c r="G5" s="13">
        <f>C2*0.1</f>
        <v>251.20000000000002</v>
      </c>
      <c r="H5" s="4"/>
      <c r="I5" s="4">
        <v>4</v>
      </c>
      <c r="J5" s="13">
        <f>C3*0.1</f>
        <v>125.60000000000001</v>
      </c>
      <c r="M5" s="2"/>
    </row>
    <row r="6" spans="1:10" ht="15">
      <c r="A6" s="3"/>
      <c r="B6" s="4"/>
      <c r="C6" s="4"/>
      <c r="D6" s="4"/>
      <c r="E6" s="4"/>
      <c r="F6" s="4"/>
      <c r="G6" s="8">
        <f>SUM(G2:G5)</f>
        <v>2512</v>
      </c>
      <c r="H6" s="4"/>
      <c r="I6" s="4"/>
      <c r="J6" s="8">
        <f>SUM(J2:J5)</f>
        <v>1256</v>
      </c>
    </row>
    <row r="8" spans="1:15" ht="15">
      <c r="A8" s="15" t="s">
        <v>24</v>
      </c>
      <c r="B8" s="36"/>
      <c r="D8" s="33"/>
      <c r="E8" s="15"/>
      <c r="F8" s="17"/>
      <c r="G8" s="17"/>
      <c r="H8" s="17"/>
      <c r="I8" s="19"/>
      <c r="J8" s="56"/>
      <c r="K8" s="17"/>
      <c r="L8" s="17"/>
      <c r="M8" s="56"/>
      <c r="N8" s="17"/>
      <c r="O8" s="36"/>
    </row>
    <row r="9" spans="1:15" ht="27.5" customHeight="1">
      <c r="A9" s="16" t="s">
        <v>9</v>
      </c>
      <c r="B9" s="21" t="s">
        <v>8</v>
      </c>
      <c r="C9" s="21" t="s">
        <v>10</v>
      </c>
      <c r="D9" s="16" t="s">
        <v>11</v>
      </c>
      <c r="E9" s="22" t="s">
        <v>12</v>
      </c>
      <c r="F9" s="54" t="s">
        <v>13</v>
      </c>
      <c r="G9" s="85" t="s">
        <v>14</v>
      </c>
      <c r="H9" s="86" t="s">
        <v>15</v>
      </c>
      <c r="I9" s="54" t="s">
        <v>13</v>
      </c>
      <c r="J9" s="53" t="s">
        <v>14</v>
      </c>
      <c r="K9" s="86" t="s">
        <v>16</v>
      </c>
      <c r="L9" s="54" t="s">
        <v>13</v>
      </c>
      <c r="M9" s="53" t="s">
        <v>14</v>
      </c>
      <c r="N9" s="54" t="s">
        <v>73</v>
      </c>
      <c r="O9" s="83" t="s">
        <v>18</v>
      </c>
    </row>
    <row r="10" spans="1:15" ht="27.5" customHeight="1">
      <c r="A10" s="438" t="s">
        <v>39</v>
      </c>
      <c r="B10" s="438" t="s">
        <v>285</v>
      </c>
      <c r="C10" s="439">
        <v>129995</v>
      </c>
      <c r="D10" s="97"/>
      <c r="E10" s="466">
        <v>15.93</v>
      </c>
      <c r="F10" s="243">
        <v>60</v>
      </c>
      <c r="G10" s="98">
        <v>1004.8</v>
      </c>
      <c r="H10" s="244">
        <v>16.45</v>
      </c>
      <c r="I10" s="245">
        <v>25</v>
      </c>
      <c r="J10" s="98">
        <v>62.8</v>
      </c>
      <c r="K10" s="246">
        <f>SUM(H10,E10)</f>
        <v>32.379999999999995</v>
      </c>
      <c r="L10" s="247">
        <v>60</v>
      </c>
      <c r="M10" s="98">
        <v>1004.8</v>
      </c>
      <c r="N10" s="253">
        <f>SUM(L10,I10,F10)</f>
        <v>145</v>
      </c>
      <c r="O10" s="84">
        <f>SUM(M10,J10,G10)</f>
        <v>2072.3999999999996</v>
      </c>
    </row>
    <row r="11" spans="1:15" ht="27.5" customHeight="1">
      <c r="A11" s="438" t="s">
        <v>38</v>
      </c>
      <c r="B11" s="464" t="s">
        <v>153</v>
      </c>
      <c r="C11" s="439">
        <v>132544</v>
      </c>
      <c r="D11" s="97" t="s">
        <v>257</v>
      </c>
      <c r="E11" s="466">
        <v>16.38</v>
      </c>
      <c r="F11" s="243">
        <v>35</v>
      </c>
      <c r="G11" s="98">
        <v>376.8</v>
      </c>
      <c r="H11" s="246">
        <v>16.24</v>
      </c>
      <c r="I11" s="212">
        <v>60</v>
      </c>
      <c r="J11" s="98">
        <v>502.4</v>
      </c>
      <c r="K11" s="246">
        <f>SUM(H11,E11)</f>
        <v>32.62</v>
      </c>
      <c r="L11" s="249">
        <v>50</v>
      </c>
      <c r="M11" s="98">
        <v>753.6</v>
      </c>
      <c r="N11" s="253">
        <f>SUM(L11,I11,F11)</f>
        <v>145</v>
      </c>
      <c r="O11" s="84">
        <f>SUM(M11,J11,G11)</f>
        <v>1632.8</v>
      </c>
    </row>
    <row r="12" spans="1:15" ht="27.5" customHeight="1">
      <c r="A12" s="438" t="s">
        <v>64</v>
      </c>
      <c r="B12" s="464" t="s">
        <v>272</v>
      </c>
      <c r="C12" s="439">
        <v>132541</v>
      </c>
      <c r="D12" s="97" t="s">
        <v>32</v>
      </c>
      <c r="E12" s="466">
        <v>16.33</v>
      </c>
      <c r="F12" s="243">
        <v>50</v>
      </c>
      <c r="G12" s="98">
        <v>753.6</v>
      </c>
      <c r="H12" s="244">
        <v>16.3</v>
      </c>
      <c r="I12" s="212">
        <v>50</v>
      </c>
      <c r="J12" s="98">
        <v>376.8</v>
      </c>
      <c r="K12" s="246">
        <f>SUM(H12,E12)</f>
        <v>32.629999999999995</v>
      </c>
      <c r="L12" s="247">
        <v>40</v>
      </c>
      <c r="M12" s="98">
        <v>502.4</v>
      </c>
      <c r="N12" s="253">
        <f>SUM(L12,I12,F12)</f>
        <v>140</v>
      </c>
      <c r="O12" s="84">
        <f>SUM(M12,J12,G12)</f>
        <v>1632.8000000000002</v>
      </c>
    </row>
    <row r="13" spans="1:15" ht="27.5" customHeight="1">
      <c r="A13" s="438" t="s">
        <v>63</v>
      </c>
      <c r="B13" s="464" t="s">
        <v>165</v>
      </c>
      <c r="C13" s="439">
        <v>133941</v>
      </c>
      <c r="D13" s="97" t="s">
        <v>32</v>
      </c>
      <c r="E13" s="466">
        <v>16.41</v>
      </c>
      <c r="F13" s="243">
        <v>20</v>
      </c>
      <c r="G13" s="98"/>
      <c r="H13" s="244">
        <v>16.38</v>
      </c>
      <c r="I13" s="245">
        <v>40</v>
      </c>
      <c r="J13" s="98">
        <v>251.2</v>
      </c>
      <c r="K13" s="246">
        <f>SUM(H13,E13)</f>
        <v>32.79</v>
      </c>
      <c r="L13" s="247">
        <v>30</v>
      </c>
      <c r="M13" s="98">
        <v>251.2</v>
      </c>
      <c r="N13" s="253">
        <f>SUM(L13,I13,F13)</f>
        <v>90</v>
      </c>
      <c r="O13" s="84">
        <f>SUM(M13,J13,G13)</f>
        <v>502.4</v>
      </c>
    </row>
    <row r="14" spans="1:15" ht="27.5" customHeight="1">
      <c r="A14" s="438" t="s">
        <v>29</v>
      </c>
      <c r="B14" s="438" t="s">
        <v>271</v>
      </c>
      <c r="C14" s="439">
        <v>128589</v>
      </c>
      <c r="D14" s="97"/>
      <c r="E14" s="466">
        <v>16.53</v>
      </c>
      <c r="F14" s="243">
        <v>10</v>
      </c>
      <c r="G14" s="98"/>
      <c r="H14" s="244">
        <v>16.45</v>
      </c>
      <c r="I14" s="245">
        <v>25</v>
      </c>
      <c r="J14" s="98">
        <v>62.8</v>
      </c>
      <c r="K14" s="246">
        <f>SUM(H14,E14)</f>
        <v>32.980000000000004</v>
      </c>
      <c r="L14" s="247">
        <v>20</v>
      </c>
      <c r="M14" s="98"/>
      <c r="N14" s="253">
        <f>SUM(L14,I14,F14)</f>
        <v>55</v>
      </c>
      <c r="O14" s="84">
        <f>SUM(M14,J14,G14)</f>
        <v>62.8</v>
      </c>
    </row>
    <row r="15" spans="1:15" ht="27.5" customHeight="1">
      <c r="A15" s="438" t="s">
        <v>63</v>
      </c>
      <c r="B15" s="461" t="s">
        <v>166</v>
      </c>
      <c r="C15" s="439">
        <v>133836</v>
      </c>
      <c r="D15" s="97"/>
      <c r="E15" s="466">
        <v>16.38</v>
      </c>
      <c r="F15" s="243">
        <v>35</v>
      </c>
      <c r="G15" s="98">
        <v>376.8</v>
      </c>
      <c r="H15" s="244">
        <v>16.71</v>
      </c>
      <c r="I15" s="248"/>
      <c r="J15" s="98"/>
      <c r="K15" s="246">
        <f>SUM(H15,E15)</f>
        <v>33.09</v>
      </c>
      <c r="L15" s="247">
        <v>10</v>
      </c>
      <c r="M15" s="98"/>
      <c r="N15" s="253">
        <f>SUM(L15,I15,F15)</f>
        <v>45</v>
      </c>
      <c r="O15" s="84">
        <f>SUM(M15,J15,G15)</f>
        <v>376.8</v>
      </c>
    </row>
    <row r="16" spans="1:15" ht="27.5" customHeight="1">
      <c r="A16" s="465" t="s">
        <v>105</v>
      </c>
      <c r="B16" s="464" t="s">
        <v>114</v>
      </c>
      <c r="C16" s="439">
        <v>132177</v>
      </c>
      <c r="D16" s="97" t="s">
        <v>32</v>
      </c>
      <c r="E16" s="466">
        <v>16.6</v>
      </c>
      <c r="F16" s="243"/>
      <c r="G16" s="98"/>
      <c r="H16" s="244">
        <v>16.61</v>
      </c>
      <c r="I16" s="212">
        <v>10</v>
      </c>
      <c r="J16" s="98"/>
      <c r="K16" s="246">
        <f>SUM(H16,E16)</f>
        <v>33.21</v>
      </c>
      <c r="L16" s="249"/>
      <c r="M16" s="98"/>
      <c r="N16" s="253">
        <f>SUM(L16,I16,F16)</f>
        <v>10</v>
      </c>
      <c r="O16" s="84">
        <f>SUM(M16,J16,G16)</f>
        <v>0</v>
      </c>
    </row>
    <row r="17" spans="1:15" ht="27.5" customHeight="1">
      <c r="A17" s="438" t="s">
        <v>100</v>
      </c>
      <c r="B17" s="464" t="s">
        <v>158</v>
      </c>
      <c r="C17" s="439">
        <v>130049</v>
      </c>
      <c r="D17" s="97" t="s">
        <v>32</v>
      </c>
      <c r="E17" s="466">
        <v>16.65</v>
      </c>
      <c r="F17" s="243"/>
      <c r="G17" s="98"/>
      <c r="H17" s="244">
        <v>16.65</v>
      </c>
      <c r="I17" s="212"/>
      <c r="J17" s="98"/>
      <c r="K17" s="246">
        <f>SUM(H17,E17)</f>
        <v>33.3</v>
      </c>
      <c r="L17" s="247"/>
      <c r="M17" s="98"/>
      <c r="N17" s="253">
        <f>SUM(L17,I17,F17)</f>
        <v>0</v>
      </c>
      <c r="O17" s="84">
        <f>SUM(M17,J17,G17)</f>
        <v>0</v>
      </c>
    </row>
    <row r="18" spans="1:15" ht="27.5" customHeight="1">
      <c r="A18" s="438" t="s">
        <v>39</v>
      </c>
      <c r="B18" s="464" t="s">
        <v>121</v>
      </c>
      <c r="C18" s="439">
        <v>128336</v>
      </c>
      <c r="D18" s="97" t="s">
        <v>32</v>
      </c>
      <c r="E18" s="466">
        <v>16.68</v>
      </c>
      <c r="F18" s="243"/>
      <c r="G18" s="98"/>
      <c r="H18" s="244">
        <v>16.68</v>
      </c>
      <c r="I18" s="245"/>
      <c r="J18" s="98"/>
      <c r="K18" s="246">
        <f>SUM(H18,E18)</f>
        <v>33.36</v>
      </c>
      <c r="L18" s="249"/>
      <c r="M18" s="98"/>
      <c r="N18" s="253">
        <f>SUM(L18,I18,F18)</f>
        <v>0</v>
      </c>
      <c r="O18" s="84">
        <f>SUM(M18,J18,G18)</f>
        <v>0</v>
      </c>
    </row>
    <row r="19" spans="1:15" ht="27.5" customHeight="1">
      <c r="A19" s="438" t="s">
        <v>38</v>
      </c>
      <c r="B19" s="438" t="s">
        <v>286</v>
      </c>
      <c r="C19" s="439">
        <v>133930</v>
      </c>
      <c r="D19" s="97"/>
      <c r="E19" s="466">
        <v>16.68</v>
      </c>
      <c r="F19" s="243"/>
      <c r="G19" s="98"/>
      <c r="H19" s="244">
        <v>16.69</v>
      </c>
      <c r="I19" s="212"/>
      <c r="J19" s="98"/>
      <c r="K19" s="246">
        <f>SUM(H19,E19)</f>
        <v>33.370000000000005</v>
      </c>
      <c r="L19" s="249"/>
      <c r="M19" s="98"/>
      <c r="N19" s="253">
        <f>SUM(L19,I19,F19)</f>
        <v>0</v>
      </c>
      <c r="O19" s="84">
        <f>SUM(M19,J19,G19)</f>
        <v>0</v>
      </c>
    </row>
    <row r="20" spans="1:15" s="48" customFormat="1" ht="27.5" customHeight="1">
      <c r="A20" s="34"/>
      <c r="B20" s="57"/>
      <c r="C20" s="242"/>
      <c r="D20" s="211"/>
      <c r="E20" s="30"/>
      <c r="F20" s="30"/>
      <c r="G20" s="199"/>
      <c r="H20" s="87"/>
      <c r="I20" s="29"/>
      <c r="J20" s="87"/>
      <c r="K20" s="29"/>
      <c r="L20" s="89"/>
      <c r="M20" s="87"/>
      <c r="N20" s="89"/>
      <c r="O20" s="101"/>
    </row>
    <row r="21" spans="1:15" ht="15">
      <c r="A21" s="75"/>
      <c r="B21" s="75"/>
      <c r="C21" s="75"/>
      <c r="D21" s="76"/>
      <c r="E21" s="77"/>
      <c r="F21" s="75"/>
      <c r="G21" s="200"/>
      <c r="H21" s="88"/>
      <c r="I21" s="75"/>
      <c r="J21" s="200"/>
      <c r="K21" s="75"/>
      <c r="L21" s="78"/>
      <c r="M21" s="200"/>
      <c r="N21" s="89"/>
      <c r="O21" s="75"/>
    </row>
    <row r="22" spans="1:15" ht="15">
      <c r="A22" s="75"/>
      <c r="F22">
        <f>SUM(F10:F19)</f>
        <v>210</v>
      </c>
      <c r="G22" s="1">
        <f aca="true" t="shared" si="0" ref="G22:N22">SUM(G10:G19)</f>
        <v>2512</v>
      </c>
      <c r="I22">
        <f t="shared" si="0"/>
        <v>210</v>
      </c>
      <c r="J22" s="1">
        <f t="shared" si="0"/>
        <v>1256</v>
      </c>
      <c r="L22">
        <f t="shared" si="0"/>
        <v>210</v>
      </c>
      <c r="M22" s="1">
        <f t="shared" si="0"/>
        <v>2512</v>
      </c>
      <c r="N22">
        <f t="shared" si="0"/>
        <v>630</v>
      </c>
      <c r="O22" s="79">
        <f>SUM(O10:O20)</f>
        <v>6280</v>
      </c>
    </row>
    <row r="23" spans="1:15" ht="15">
      <c r="A23" s="75"/>
      <c r="L23" s="10"/>
      <c r="M23" s="75"/>
      <c r="N23" s="75"/>
      <c r="O23" s="79"/>
    </row>
    <row r="24" spans="1:15" ht="24.5" customHeight="1">
      <c r="A24" s="255" t="s">
        <v>75</v>
      </c>
      <c r="B24" s="255" t="s">
        <v>76</v>
      </c>
      <c r="C24" s="255" t="s">
        <v>77</v>
      </c>
      <c r="L24" s="4"/>
      <c r="M24" s="75"/>
      <c r="N24" s="75"/>
      <c r="O24" s="75"/>
    </row>
    <row r="25" spans="1:15" ht="24.5" customHeight="1">
      <c r="A25" s="438" t="s">
        <v>64</v>
      </c>
      <c r="B25" s="464" t="s">
        <v>272</v>
      </c>
      <c r="C25" s="253">
        <v>140</v>
      </c>
      <c r="L25" s="4"/>
      <c r="M25" s="75"/>
      <c r="N25" s="75"/>
      <c r="O25" s="75"/>
    </row>
    <row r="26" spans="1:15" ht="24.5" customHeight="1">
      <c r="A26" s="465" t="s">
        <v>105</v>
      </c>
      <c r="B26" s="464" t="s">
        <v>114</v>
      </c>
      <c r="C26" s="253">
        <v>10</v>
      </c>
      <c r="L26" s="4"/>
      <c r="M26" s="75"/>
      <c r="N26" s="75"/>
      <c r="O26" s="75"/>
    </row>
    <row r="27" spans="1:15" ht="24.5" customHeight="1">
      <c r="A27" s="438" t="s">
        <v>100</v>
      </c>
      <c r="B27" s="464" t="s">
        <v>158</v>
      </c>
      <c r="C27" s="253">
        <v>0</v>
      </c>
      <c r="L27" s="4"/>
      <c r="M27" s="75"/>
      <c r="N27" s="75"/>
      <c r="O27" s="75"/>
    </row>
    <row r="28" spans="1:3" ht="24.5" customHeight="1">
      <c r="A28" s="538" t="s">
        <v>39</v>
      </c>
      <c r="B28" s="536" t="s">
        <v>121</v>
      </c>
      <c r="C28" s="253">
        <v>0</v>
      </c>
    </row>
    <row r="29" spans="1:3" ht="24.5" customHeight="1">
      <c r="A29" s="308" t="s">
        <v>63</v>
      </c>
      <c r="B29" s="359" t="s">
        <v>326</v>
      </c>
      <c r="C29" s="253">
        <v>90</v>
      </c>
    </row>
    <row r="30" spans="1:3" ht="24.5" customHeight="1">
      <c r="A30" s="537" t="s">
        <v>327</v>
      </c>
      <c r="B30" s="464" t="s">
        <v>153</v>
      </c>
      <c r="C30" s="253">
        <v>145</v>
      </c>
    </row>
    <row r="31" spans="1:3" ht="24.5" customHeight="1">
      <c r="A31" s="282" t="s">
        <v>331</v>
      </c>
      <c r="B31" s="282" t="s">
        <v>330</v>
      </c>
      <c r="C31" s="253">
        <v>55</v>
      </c>
    </row>
    <row r="32" spans="1:3" ht="24.5" customHeight="1">
      <c r="A32" s="282"/>
      <c r="B32" s="282"/>
      <c r="C32" s="253"/>
    </row>
    <row r="33" spans="1:3" ht="24.5" customHeight="1">
      <c r="A33" s="262"/>
      <c r="B33" s="267"/>
      <c r="C33" s="97"/>
    </row>
    <row r="34" spans="1:3" ht="24.5" customHeight="1">
      <c r="A34" s="262"/>
      <c r="B34" s="267"/>
      <c r="C34" s="97"/>
    </row>
    <row r="35" spans="1:3" ht="24.5" customHeight="1">
      <c r="A35" s="261"/>
      <c r="B35" s="263"/>
      <c r="C35" s="97"/>
    </row>
    <row r="36" ht="24.5" customHeight="1"/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="84" zoomScaleNormal="84" workbookViewId="0" topLeftCell="A1">
      <selection activeCell="L5" sqref="L5"/>
    </sheetView>
  </sheetViews>
  <sheetFormatPr defaultColWidth="9.140625" defaultRowHeight="15"/>
  <cols>
    <col min="1" max="1" width="14.421875" style="0" customWidth="1"/>
    <col min="2" max="2" width="28.421875" style="0" customWidth="1"/>
    <col min="3" max="3" width="14.28125" style="0" customWidth="1"/>
    <col min="4" max="4" width="11.140625" style="0" bestFit="1" customWidth="1"/>
    <col min="7" max="7" width="12.8515625" style="0" customWidth="1"/>
    <col min="10" max="10" width="14.421875" style="0" customWidth="1"/>
    <col min="12" max="12" width="13.140625" style="0" customWidth="1"/>
    <col min="13" max="13" width="14.140625" style="0" customWidth="1"/>
    <col min="14" max="14" width="11.57421875" style="0" customWidth="1"/>
    <col min="15" max="15" width="17.28125" style="0" customWidth="1"/>
  </cols>
  <sheetData>
    <row r="1" spans="1:15" ht="15.5">
      <c r="A1" s="360"/>
      <c r="B1" s="361"/>
      <c r="C1" s="361"/>
      <c r="D1" s="361"/>
      <c r="E1" s="361"/>
      <c r="F1" s="392" t="s">
        <v>1</v>
      </c>
      <c r="G1" s="392"/>
      <c r="H1" s="361"/>
      <c r="I1" s="361" t="s">
        <v>2</v>
      </c>
      <c r="J1" s="361"/>
      <c r="K1" s="307"/>
      <c r="L1" s="307"/>
      <c r="M1" s="307"/>
      <c r="N1" s="307"/>
      <c r="O1" s="307"/>
    </row>
    <row r="2" spans="1:15" ht="15.5">
      <c r="A2" s="360">
        <v>43</v>
      </c>
      <c r="B2" s="361" t="s">
        <v>3</v>
      </c>
      <c r="C2" s="362">
        <f>A4*2/5</f>
        <v>688</v>
      </c>
      <c r="D2" s="363" t="s">
        <v>4</v>
      </c>
      <c r="E2" s="361"/>
      <c r="F2" s="361">
        <v>1</v>
      </c>
      <c r="G2" s="364">
        <f>C2*0.4</f>
        <v>275.2</v>
      </c>
      <c r="H2" s="361"/>
      <c r="I2" s="361">
        <v>1</v>
      </c>
      <c r="J2" s="365">
        <f>C3*0.4</f>
        <v>137.6</v>
      </c>
      <c r="K2" s="307"/>
      <c r="L2" s="307"/>
      <c r="M2" s="366"/>
      <c r="N2" s="307"/>
      <c r="O2" s="366"/>
    </row>
    <row r="3" spans="1:15" ht="15.5">
      <c r="A3" s="367">
        <v>40</v>
      </c>
      <c r="B3" s="361" t="s">
        <v>0</v>
      </c>
      <c r="C3" s="362">
        <f>A4*1/5</f>
        <v>344</v>
      </c>
      <c r="D3" s="361" t="s">
        <v>2</v>
      </c>
      <c r="E3" s="361"/>
      <c r="F3" s="361">
        <v>2</v>
      </c>
      <c r="G3" s="364">
        <f>C2*0.3</f>
        <v>206.4</v>
      </c>
      <c r="H3" s="361"/>
      <c r="I3" s="361">
        <v>2</v>
      </c>
      <c r="J3" s="364">
        <f>C3*0.3</f>
        <v>103.2</v>
      </c>
      <c r="K3" s="307"/>
      <c r="L3" s="366"/>
      <c r="M3" s="366"/>
      <c r="N3" s="307"/>
      <c r="O3" s="307"/>
    </row>
    <row r="4" spans="1:15" ht="16" thickBot="1">
      <c r="A4" s="367">
        <f>SUM(A2*A3)</f>
        <v>1720</v>
      </c>
      <c r="B4" s="361" t="s">
        <v>5</v>
      </c>
      <c r="C4" s="368">
        <f>A4*2/5</f>
        <v>688</v>
      </c>
      <c r="D4" s="361" t="s">
        <v>6</v>
      </c>
      <c r="E4" s="361"/>
      <c r="F4" s="361">
        <v>3</v>
      </c>
      <c r="G4" s="364">
        <f>C2*0.2</f>
        <v>137.6</v>
      </c>
      <c r="H4" s="361"/>
      <c r="I4" s="361">
        <v>3</v>
      </c>
      <c r="J4" s="364">
        <f>C3*0.2</f>
        <v>68.8</v>
      </c>
      <c r="K4" s="307"/>
      <c r="L4" s="366"/>
      <c r="M4" s="366"/>
      <c r="N4" s="307"/>
      <c r="O4" s="307"/>
    </row>
    <row r="5" spans="1:15" ht="16" thickBot="1">
      <c r="A5" s="360"/>
      <c r="B5" s="361"/>
      <c r="C5" s="364">
        <f>SUM(C2:C4)</f>
        <v>1720</v>
      </c>
      <c r="D5" s="361"/>
      <c r="E5" s="361"/>
      <c r="F5" s="361">
        <v>4</v>
      </c>
      <c r="G5" s="369">
        <f>C2*0.1</f>
        <v>68.8</v>
      </c>
      <c r="H5" s="361"/>
      <c r="I5" s="361">
        <v>4</v>
      </c>
      <c r="J5" s="369">
        <f>C3*0.1</f>
        <v>34.4</v>
      </c>
      <c r="K5" s="307"/>
      <c r="L5" s="366"/>
      <c r="M5" s="307"/>
      <c r="N5" s="307"/>
      <c r="O5" s="307"/>
    </row>
    <row r="6" spans="1:15" ht="15.5">
      <c r="A6" s="360"/>
      <c r="B6" s="361"/>
      <c r="C6" s="361"/>
      <c r="D6" s="361"/>
      <c r="E6" s="361"/>
      <c r="F6" s="361"/>
      <c r="G6" s="364">
        <f>SUM(G2:G5)</f>
        <v>688</v>
      </c>
      <c r="H6" s="361"/>
      <c r="I6" s="361"/>
      <c r="J6" s="364">
        <f>SUM(J2:J5)</f>
        <v>344</v>
      </c>
      <c r="K6" s="307"/>
      <c r="L6" s="307"/>
      <c r="M6" s="307"/>
      <c r="N6" s="307"/>
      <c r="O6" s="307"/>
    </row>
    <row r="7" spans="1:15" ht="15.5">
      <c r="A7" s="307"/>
      <c r="B7" s="307"/>
      <c r="C7" s="307"/>
      <c r="D7" s="366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</row>
    <row r="8" spans="1:15" ht="15.5">
      <c r="A8" s="307"/>
      <c r="B8" s="307"/>
      <c r="C8" s="307"/>
      <c r="D8" s="366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</row>
    <row r="9" spans="1:15" ht="15.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</row>
    <row r="10" spans="1:15" ht="15.5">
      <c r="A10" s="370" t="s">
        <v>25</v>
      </c>
      <c r="B10" s="370"/>
      <c r="C10" s="371"/>
      <c r="D10" s="372"/>
      <c r="E10" s="373"/>
      <c r="F10" s="373"/>
      <c r="G10" s="374"/>
      <c r="H10" s="373"/>
      <c r="I10" s="373"/>
      <c r="J10" s="373"/>
      <c r="K10" s="373"/>
      <c r="L10" s="373"/>
      <c r="M10" s="373"/>
      <c r="N10" s="371"/>
      <c r="O10" s="371"/>
    </row>
    <row r="11" spans="1:15" ht="24" customHeight="1">
      <c r="A11" s="375" t="s">
        <v>9</v>
      </c>
      <c r="B11" s="375" t="s">
        <v>8</v>
      </c>
      <c r="C11" s="375" t="s">
        <v>10</v>
      </c>
      <c r="D11" s="375" t="s">
        <v>11</v>
      </c>
      <c r="E11" s="356" t="s">
        <v>12</v>
      </c>
      <c r="F11" s="376" t="s">
        <v>13</v>
      </c>
      <c r="G11" s="377" t="s">
        <v>14</v>
      </c>
      <c r="H11" s="378" t="s">
        <v>15</v>
      </c>
      <c r="I11" s="376" t="s">
        <v>13</v>
      </c>
      <c r="J11" s="379" t="s">
        <v>14</v>
      </c>
      <c r="K11" s="378" t="s">
        <v>16</v>
      </c>
      <c r="L11" s="376" t="s">
        <v>13</v>
      </c>
      <c r="M11" s="379" t="s">
        <v>14</v>
      </c>
      <c r="N11" s="380" t="s">
        <v>17</v>
      </c>
      <c r="O11" s="379" t="s">
        <v>18</v>
      </c>
    </row>
    <row r="12" spans="1:15" ht="24" customHeight="1">
      <c r="A12" s="438" t="s">
        <v>28</v>
      </c>
      <c r="B12" s="438" t="s">
        <v>282</v>
      </c>
      <c r="C12" s="438">
        <v>129501</v>
      </c>
      <c r="D12" s="97"/>
      <c r="E12" s="304">
        <v>75</v>
      </c>
      <c r="F12" s="381">
        <v>20</v>
      </c>
      <c r="G12" s="382"/>
      <c r="H12" s="388">
        <v>80</v>
      </c>
      <c r="I12" s="381">
        <v>60</v>
      </c>
      <c r="J12" s="382">
        <v>137.6</v>
      </c>
      <c r="K12" s="388">
        <f>SUM(H12,E12)</f>
        <v>155</v>
      </c>
      <c r="L12" s="381">
        <v>60</v>
      </c>
      <c r="M12" s="382">
        <v>275.2</v>
      </c>
      <c r="N12" s="385">
        <f>SUM(L12,I12,F12)</f>
        <v>140</v>
      </c>
      <c r="O12" s="386">
        <f>(SUM(M12,G12,J12))</f>
        <v>412.79999999999995</v>
      </c>
    </row>
    <row r="13" spans="1:15" ht="24" customHeight="1">
      <c r="A13" s="438" t="s">
        <v>280</v>
      </c>
      <c r="B13" s="440" t="s">
        <v>233</v>
      </c>
      <c r="C13" s="438">
        <v>134079</v>
      </c>
      <c r="D13" s="97" t="s">
        <v>32</v>
      </c>
      <c r="E13" s="305">
        <v>78</v>
      </c>
      <c r="F13" s="381">
        <v>50</v>
      </c>
      <c r="G13" s="382">
        <v>206.4</v>
      </c>
      <c r="H13" s="383">
        <v>72</v>
      </c>
      <c r="I13" s="381">
        <v>10</v>
      </c>
      <c r="J13" s="384"/>
      <c r="K13" s="388">
        <f>SUM(H13,E13)</f>
        <v>150</v>
      </c>
      <c r="L13" s="381">
        <v>50</v>
      </c>
      <c r="M13" s="382">
        <v>206.4</v>
      </c>
      <c r="N13" s="385">
        <f>SUM(L13,I13,F13)</f>
        <v>110</v>
      </c>
      <c r="O13" s="386">
        <f>(SUM(M13,G13,J13))</f>
        <v>412.8</v>
      </c>
    </row>
    <row r="14" spans="1:15" ht="24" customHeight="1">
      <c r="A14" s="438" t="s">
        <v>29</v>
      </c>
      <c r="B14" s="440" t="s">
        <v>284</v>
      </c>
      <c r="C14" s="438">
        <v>132411</v>
      </c>
      <c r="D14" s="97" t="s">
        <v>32</v>
      </c>
      <c r="E14" s="305">
        <v>73</v>
      </c>
      <c r="F14" s="381"/>
      <c r="G14" s="382"/>
      <c r="H14" s="388">
        <v>75</v>
      </c>
      <c r="I14" s="381">
        <v>40</v>
      </c>
      <c r="J14" s="389">
        <v>68.8</v>
      </c>
      <c r="K14" s="388">
        <f>SUM(H14,E14)</f>
        <v>148</v>
      </c>
      <c r="L14" s="381">
        <v>35</v>
      </c>
      <c r="M14" s="389">
        <v>103.2</v>
      </c>
      <c r="N14" s="385">
        <f>SUM(L14,I14,F14)</f>
        <v>75</v>
      </c>
      <c r="O14" s="386">
        <f>(SUM(M14,G14,J14))</f>
        <v>172</v>
      </c>
    </row>
    <row r="15" spans="1:15" ht="24" customHeight="1">
      <c r="A15" s="438" t="s">
        <v>28</v>
      </c>
      <c r="B15" s="440" t="s">
        <v>222</v>
      </c>
      <c r="C15" s="438">
        <v>127002</v>
      </c>
      <c r="D15" s="97" t="s">
        <v>32</v>
      </c>
      <c r="E15" s="305">
        <v>70</v>
      </c>
      <c r="F15" s="381"/>
      <c r="G15" s="382"/>
      <c r="H15" s="388">
        <v>78</v>
      </c>
      <c r="I15" s="381">
        <v>50</v>
      </c>
      <c r="J15" s="389">
        <v>103.2</v>
      </c>
      <c r="K15" s="388">
        <f>SUM(H15,E15)</f>
        <v>148</v>
      </c>
      <c r="L15" s="381">
        <v>35</v>
      </c>
      <c r="M15" s="389">
        <v>103.2</v>
      </c>
      <c r="N15" s="385">
        <f>SUM(L15,I15,F15)</f>
        <v>85</v>
      </c>
      <c r="O15" s="386">
        <f>(SUM(M15,G15,J15))</f>
        <v>206.4</v>
      </c>
    </row>
    <row r="16" spans="1:15" ht="24" customHeight="1">
      <c r="A16" s="438" t="s">
        <v>28</v>
      </c>
      <c r="B16" s="438" t="s">
        <v>283</v>
      </c>
      <c r="C16" s="438">
        <v>133479</v>
      </c>
      <c r="D16" s="97"/>
      <c r="E16" s="463">
        <v>73</v>
      </c>
      <c r="F16" s="381"/>
      <c r="G16" s="382"/>
      <c r="H16" s="383">
        <v>73</v>
      </c>
      <c r="I16" s="381">
        <v>20</v>
      </c>
      <c r="J16" s="382"/>
      <c r="K16" s="388">
        <f>SUM(H16,E16)</f>
        <v>146</v>
      </c>
      <c r="L16" s="381">
        <v>20</v>
      </c>
      <c r="M16" s="389"/>
      <c r="N16" s="385">
        <f>SUM(L16,I16,F16)</f>
        <v>40</v>
      </c>
      <c r="O16" s="386">
        <f>(SUM(M16,G16,J16))</f>
        <v>0</v>
      </c>
    </row>
    <row r="17" spans="1:15" ht="24" customHeight="1">
      <c r="A17" s="438" t="s">
        <v>28</v>
      </c>
      <c r="B17" s="438" t="s">
        <v>281</v>
      </c>
      <c r="C17" s="438">
        <v>133399</v>
      </c>
      <c r="D17" s="97"/>
      <c r="E17" s="305">
        <v>77</v>
      </c>
      <c r="F17" s="381">
        <v>40</v>
      </c>
      <c r="G17" s="382">
        <v>137.6</v>
      </c>
      <c r="H17" s="387">
        <v>66</v>
      </c>
      <c r="I17" s="381"/>
      <c r="J17" s="382"/>
      <c r="K17" s="388">
        <f>SUM(H17,E17)</f>
        <v>143</v>
      </c>
      <c r="L17" s="381">
        <v>10</v>
      </c>
      <c r="M17" s="382"/>
      <c r="N17" s="385">
        <f>SUM(L17,I17,F17)</f>
        <v>50</v>
      </c>
      <c r="O17" s="386">
        <f>(SUM(M17,G17,J17))</f>
        <v>137.6</v>
      </c>
    </row>
    <row r="18" spans="1:15" ht="24" customHeight="1">
      <c r="A18" s="438" t="s">
        <v>36</v>
      </c>
      <c r="B18" s="440" t="s">
        <v>243</v>
      </c>
      <c r="C18" s="438">
        <v>133381</v>
      </c>
      <c r="D18" s="97" t="s">
        <v>32</v>
      </c>
      <c r="E18" s="305">
        <v>63</v>
      </c>
      <c r="F18" s="381"/>
      <c r="G18" s="382"/>
      <c r="H18" s="303">
        <v>74</v>
      </c>
      <c r="I18" s="381">
        <v>30</v>
      </c>
      <c r="J18" s="389">
        <v>34.4</v>
      </c>
      <c r="K18" s="388">
        <f>SUM(H18,E18)</f>
        <v>137</v>
      </c>
      <c r="L18" s="381"/>
      <c r="M18" s="303"/>
      <c r="N18" s="385">
        <f>SUM(L18,I18,F18)</f>
        <v>30</v>
      </c>
      <c r="O18" s="386">
        <f>(SUM(M18,G18,J18))</f>
        <v>34.4</v>
      </c>
    </row>
    <row r="19" spans="1:15" ht="24" customHeight="1">
      <c r="A19" s="438" t="s">
        <v>71</v>
      </c>
      <c r="B19" s="461" t="s">
        <v>238</v>
      </c>
      <c r="C19" s="438">
        <v>134415</v>
      </c>
      <c r="D19" s="97"/>
      <c r="E19" s="462">
        <v>82</v>
      </c>
      <c r="F19" s="381">
        <v>60</v>
      </c>
      <c r="G19" s="382">
        <v>275.2</v>
      </c>
      <c r="H19" s="383">
        <v>0</v>
      </c>
      <c r="I19" s="381"/>
      <c r="J19" s="384"/>
      <c r="K19" s="388">
        <f>SUM(H19,E19)</f>
        <v>82</v>
      </c>
      <c r="L19" s="381"/>
      <c r="M19" s="382"/>
      <c r="N19" s="385">
        <f>SUM(L19,I19,F19)</f>
        <v>60</v>
      </c>
      <c r="O19" s="386">
        <f>(SUM(M19,G19,J19))</f>
        <v>275.2</v>
      </c>
    </row>
    <row r="20" spans="1:15" ht="24" customHeight="1">
      <c r="A20" s="438" t="s">
        <v>29</v>
      </c>
      <c r="B20" s="440" t="s">
        <v>198</v>
      </c>
      <c r="C20" s="438">
        <v>129502</v>
      </c>
      <c r="D20" s="97" t="s">
        <v>32</v>
      </c>
      <c r="E20" s="305">
        <v>76</v>
      </c>
      <c r="F20" s="381">
        <v>30</v>
      </c>
      <c r="G20" s="382">
        <v>68.8</v>
      </c>
      <c r="H20" s="383">
        <v>0</v>
      </c>
      <c r="I20" s="381"/>
      <c r="J20" s="382"/>
      <c r="K20" s="388">
        <f>SUM(H20,E20)</f>
        <v>76</v>
      </c>
      <c r="L20" s="381"/>
      <c r="M20" s="382"/>
      <c r="N20" s="385">
        <f>SUM(L20,I20,F20)</f>
        <v>30</v>
      </c>
      <c r="O20" s="386">
        <f>(SUM(M20,G20,J20))</f>
        <v>68.8</v>
      </c>
    </row>
    <row r="21" spans="1:15" ht="25" customHeight="1">
      <c r="A21" s="438" t="s">
        <v>35</v>
      </c>
      <c r="B21" s="440" t="s">
        <v>190</v>
      </c>
      <c r="C21" s="438">
        <v>130701</v>
      </c>
      <c r="D21" s="97" t="s">
        <v>32</v>
      </c>
      <c r="E21" s="305">
        <v>74</v>
      </c>
      <c r="F21" s="381">
        <v>10</v>
      </c>
      <c r="G21" s="382"/>
      <c r="H21" s="383">
        <v>0</v>
      </c>
      <c r="I21" s="381"/>
      <c r="J21" s="382"/>
      <c r="K21" s="388">
        <f>SUM(H21,E21)</f>
        <v>74</v>
      </c>
      <c r="L21" s="381"/>
      <c r="M21" s="382"/>
      <c r="N21" s="385">
        <f>SUM(L21,I21,F21)</f>
        <v>10</v>
      </c>
      <c r="O21" s="386">
        <f>(SUM(M21,G21,J21))</f>
        <v>0</v>
      </c>
    </row>
    <row r="22" spans="1:15" ht="15.5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</row>
    <row r="23" spans="1:15" ht="15.5">
      <c r="A23" s="307"/>
      <c r="B23" s="307"/>
      <c r="C23" s="307"/>
      <c r="D23" s="307"/>
      <c r="E23" s="307"/>
      <c r="F23" s="307">
        <f>SUM(F12:F17)</f>
        <v>110</v>
      </c>
      <c r="G23" s="390">
        <f aca="true" t="shared" si="0" ref="G23:N23">SUM(G12:G17)</f>
        <v>344</v>
      </c>
      <c r="H23" s="307"/>
      <c r="I23" s="307"/>
      <c r="J23" s="390">
        <f>SUM(J12:J21)</f>
        <v>343.99999999999994</v>
      </c>
      <c r="K23" s="307"/>
      <c r="L23" s="307">
        <f t="shared" si="0"/>
        <v>210</v>
      </c>
      <c r="M23" s="390">
        <f t="shared" si="0"/>
        <v>688.0000000000001</v>
      </c>
      <c r="N23" s="307">
        <f t="shared" si="0"/>
        <v>500</v>
      </c>
      <c r="O23" s="366">
        <f>SUM(O12:O20)</f>
        <v>1720</v>
      </c>
    </row>
    <row r="25" spans="1:3" ht="17.5">
      <c r="A25" s="438" t="s">
        <v>280</v>
      </c>
      <c r="B25" s="440" t="s">
        <v>233</v>
      </c>
      <c r="C25" s="97">
        <v>140</v>
      </c>
    </row>
    <row r="26" spans="1:3" ht="17.5">
      <c r="A26" s="438" t="s">
        <v>29</v>
      </c>
      <c r="B26" s="440" t="s">
        <v>198</v>
      </c>
      <c r="C26" s="97">
        <v>30</v>
      </c>
    </row>
    <row r="27" spans="1:3" ht="17.5">
      <c r="A27" s="438" t="s">
        <v>35</v>
      </c>
      <c r="B27" s="440" t="s">
        <v>190</v>
      </c>
      <c r="C27" s="97">
        <v>10</v>
      </c>
    </row>
    <row r="28" spans="1:3" ht="17.5">
      <c r="A28" s="438" t="s">
        <v>29</v>
      </c>
      <c r="B28" s="440" t="s">
        <v>284</v>
      </c>
      <c r="C28" s="97">
        <v>75</v>
      </c>
    </row>
    <row r="29" spans="1:3" ht="17.5">
      <c r="A29" s="438" t="s">
        <v>28</v>
      </c>
      <c r="B29" s="440" t="s">
        <v>222</v>
      </c>
      <c r="C29" s="97">
        <v>85</v>
      </c>
    </row>
    <row r="30" spans="1:3" ht="17.5">
      <c r="A30" s="438" t="s">
        <v>36</v>
      </c>
      <c r="B30" s="440" t="s">
        <v>243</v>
      </c>
      <c r="C30" s="97">
        <v>30</v>
      </c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Tibba Smith</dc:creator>
  <cp:keywords/>
  <dc:description/>
  <cp:lastModifiedBy>Tibba Smith</cp:lastModifiedBy>
  <cp:lastPrinted>2016-09-25T02:50:23Z</cp:lastPrinted>
  <dcterms:created xsi:type="dcterms:W3CDTF">2016-03-15T18:34:21Z</dcterms:created>
  <dcterms:modified xsi:type="dcterms:W3CDTF">2016-09-25T03:11:46Z</dcterms:modified>
  <cp:category/>
  <cp:version/>
  <cp:contentType/>
  <cp:contentStatus/>
</cp:coreProperties>
</file>