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bookViews>
    <workbookView xWindow="0" yWindow="460" windowWidth="33600" windowHeight="20020" firstSheet="4" activeTab="9"/>
  </bookViews>
  <sheets>
    <sheet name="BB" sheetId="7" r:id="rId1"/>
    <sheet name="TD" sheetId="3" r:id="rId2"/>
    <sheet name="BK" sheetId="4" r:id="rId3"/>
    <sheet name="SW" sheetId="6" r:id="rId4"/>
    <sheet name="SB" sheetId="5" r:id="rId5"/>
    <sheet name="GT" sheetId="8" r:id="rId6"/>
    <sheet name="TR" sheetId="10" r:id="rId7"/>
    <sheet name="BA" sheetId="9" r:id="rId8"/>
    <sheet name="BR" sheetId="11" r:id="rId9"/>
    <sheet name="Mens" sheetId="14" r:id="rId10"/>
    <sheet name="Womens" sheetId="13" r:id="rId1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<sst xmlns="http://schemas.openxmlformats.org/spreadsheetml/2006/main" count="1178" uniqueCount="300">
  <si>
    <t>Fees</t>
  </si>
  <si>
    <t>LR &amp; AV</t>
  </si>
  <si>
    <t>SR</t>
  </si>
  <si>
    <t>Contestants</t>
  </si>
  <si>
    <t>LR</t>
  </si>
  <si>
    <t>Total Pot</t>
  </si>
  <si>
    <t>AV</t>
  </si>
  <si>
    <t>Bareback Riding</t>
  </si>
  <si>
    <t>Contestant</t>
  </si>
  <si>
    <t>School</t>
  </si>
  <si>
    <t>Card No.</t>
  </si>
  <si>
    <t>On</t>
  </si>
  <si>
    <t>Long</t>
  </si>
  <si>
    <t>PTS</t>
  </si>
  <si>
    <t>Money</t>
  </si>
  <si>
    <t>Short</t>
  </si>
  <si>
    <t>AVE</t>
  </si>
  <si>
    <t>Total</t>
  </si>
  <si>
    <t>Total $</t>
  </si>
  <si>
    <t>Breakaway Roping</t>
  </si>
  <si>
    <t>Steer Wrestling</t>
  </si>
  <si>
    <t>Saddle Bronc Riding</t>
  </si>
  <si>
    <t>Goat Tying</t>
  </si>
  <si>
    <t>Team Roping</t>
  </si>
  <si>
    <t>Barrel Racing</t>
  </si>
  <si>
    <t>Bull Riding</t>
  </si>
  <si>
    <t>Tiedown Roping</t>
  </si>
  <si>
    <t>WTXC</t>
  </si>
  <si>
    <t>OC</t>
  </si>
  <si>
    <t>TSU</t>
  </si>
  <si>
    <t>RC</t>
  </si>
  <si>
    <t>CC</t>
  </si>
  <si>
    <t>ON</t>
  </si>
  <si>
    <t>CLAREN</t>
  </si>
  <si>
    <t>NMJC</t>
  </si>
  <si>
    <t>VC</t>
  </si>
  <si>
    <t>FPC</t>
  </si>
  <si>
    <t>WTAMU</t>
  </si>
  <si>
    <t>SPC</t>
  </si>
  <si>
    <t>ENMU</t>
  </si>
  <si>
    <t xml:space="preserve">Team Points </t>
  </si>
  <si>
    <t>All-Around - Not on Teams</t>
  </si>
  <si>
    <t>GB</t>
  </si>
  <si>
    <t>GT</t>
  </si>
  <si>
    <t>BK</t>
  </si>
  <si>
    <t>CISCO</t>
  </si>
  <si>
    <t>TR</t>
  </si>
  <si>
    <t>CLARENDON</t>
  </si>
  <si>
    <t>HOWARD</t>
  </si>
  <si>
    <t>ODESSA</t>
  </si>
  <si>
    <t>RANGER</t>
  </si>
  <si>
    <t>SLROSS</t>
  </si>
  <si>
    <t>SPLNS</t>
  </si>
  <si>
    <t>TARLET</t>
  </si>
  <si>
    <t>TXTUL</t>
  </si>
  <si>
    <t>VERNON</t>
  </si>
  <si>
    <t>WEATHR</t>
  </si>
  <si>
    <t>SLRS</t>
  </si>
  <si>
    <t xml:space="preserve">Sul Ross </t>
  </si>
  <si>
    <t>Tarleton</t>
  </si>
  <si>
    <t>TTU</t>
  </si>
  <si>
    <t>vernon</t>
  </si>
  <si>
    <t xml:space="preserve">Smith, Kaylee </t>
  </si>
  <si>
    <t>WC</t>
  </si>
  <si>
    <t>WTAM</t>
  </si>
  <si>
    <t>WTC</t>
  </si>
  <si>
    <t>BB</t>
  </si>
  <si>
    <t>SB</t>
  </si>
  <si>
    <t>BR</t>
  </si>
  <si>
    <t>CR</t>
  </si>
  <si>
    <t>SW</t>
  </si>
  <si>
    <t>HC</t>
  </si>
  <si>
    <t xml:space="preserve">Beardsworth, Edward </t>
  </si>
  <si>
    <t>Total Pts</t>
  </si>
  <si>
    <t>TOTAL</t>
  </si>
  <si>
    <t>SCHOOL</t>
  </si>
  <si>
    <t>CONTESTANT</t>
  </si>
  <si>
    <t>TOTAL POINTS</t>
  </si>
  <si>
    <t>TSU Team results</t>
  </si>
  <si>
    <t>NCTC</t>
  </si>
  <si>
    <t>ENMU Team results</t>
  </si>
  <si>
    <t>Allen,Jace</t>
  </si>
  <si>
    <t xml:space="preserve">Brown,Twister </t>
  </si>
  <si>
    <t xml:space="preserve">Harris,Walker </t>
  </si>
  <si>
    <t>Myers,Dylan</t>
  </si>
  <si>
    <t>Stokes,Dax</t>
  </si>
  <si>
    <t>Straub,Tyler</t>
  </si>
  <si>
    <t xml:space="preserve">Allen,Dakota </t>
  </si>
  <si>
    <t xml:space="preserve">Armstrong,Katy </t>
  </si>
  <si>
    <t>Weatherman,Avery</t>
  </si>
  <si>
    <t>Wood,Cadi</t>
  </si>
  <si>
    <t>Densmore,Katie</t>
  </si>
  <si>
    <t>Didway,Rilee</t>
  </si>
  <si>
    <t>Shepherd,Bucki</t>
  </si>
  <si>
    <t>Talbert,Jennifer</t>
  </si>
  <si>
    <t>Adcock,Lindsey</t>
  </si>
  <si>
    <t>Barry,Tawny</t>
  </si>
  <si>
    <t>Gray,Tierra</t>
  </si>
  <si>
    <t>Vick,Celie</t>
  </si>
  <si>
    <t>Henderson,Erica</t>
  </si>
  <si>
    <t>Paul,Baylee</t>
  </si>
  <si>
    <t>Rodriguez,Ricky</t>
  </si>
  <si>
    <t>Smith Sierra</t>
  </si>
  <si>
    <t>Duzik,Alyson</t>
  </si>
  <si>
    <t>Graham,Sydney</t>
  </si>
  <si>
    <t>Ashley,Erika</t>
  </si>
  <si>
    <t>Lee,Swaize</t>
  </si>
  <si>
    <t>Logan,Emily</t>
  </si>
  <si>
    <t>Powell,Megan</t>
  </si>
  <si>
    <t>Spielman,Shelby</t>
  </si>
  <si>
    <t>Clark,Cassidy</t>
  </si>
  <si>
    <t>Dickens,Maddy</t>
  </si>
  <si>
    <t>Hutchings,Timmi</t>
  </si>
  <si>
    <t>Butler,Hadley</t>
  </si>
  <si>
    <t>West,Katy</t>
  </si>
  <si>
    <t>Dallyn,Jenna</t>
  </si>
  <si>
    <t>Gonzales,Avery</t>
  </si>
  <si>
    <t>Robinson,Rainy</t>
  </si>
  <si>
    <t>Collins,Baili</t>
  </si>
  <si>
    <t>Bane,Lauren</t>
  </si>
  <si>
    <t>McNeil,Kynzie Rae</t>
  </si>
  <si>
    <t>Parvin,Jamie</t>
  </si>
  <si>
    <t>Hatfield,Destiny</t>
  </si>
  <si>
    <t>Lagasse,Taylor</t>
  </si>
  <si>
    <t>Lombardo,Kayla</t>
  </si>
  <si>
    <t>Macy,Brogan</t>
  </si>
  <si>
    <t>Zant,Laramie</t>
  </si>
  <si>
    <t>Hall,Whitney</t>
  </si>
  <si>
    <t>Hartley,Brenna</t>
  </si>
  <si>
    <t>Lucas,McKayla</t>
  </si>
  <si>
    <t>McAngus,McKenzie</t>
  </si>
  <si>
    <t xml:space="preserve">Otoupalik,Callahan </t>
  </si>
  <si>
    <t xml:space="preserve">Freeman,Blaise </t>
  </si>
  <si>
    <t>Hyatt,Logan</t>
  </si>
  <si>
    <t>Jang,Kodie</t>
  </si>
  <si>
    <t>Casper,Clay</t>
  </si>
  <si>
    <t>Chambers,Chase</t>
  </si>
  <si>
    <t>Harper,Luke</t>
  </si>
  <si>
    <t>Webster,Chantz</t>
  </si>
  <si>
    <t>Houck,Hagen</t>
  </si>
  <si>
    <t xml:space="preserve">Jackson,De'Andre' </t>
  </si>
  <si>
    <t>Harris,Jake</t>
  </si>
  <si>
    <t>Knerr,Shane</t>
  </si>
  <si>
    <t>McCuistion,Chris</t>
  </si>
  <si>
    <t>Smith,Riley</t>
  </si>
  <si>
    <t>Brum,Clayton</t>
  </si>
  <si>
    <t>Lamb,Kody</t>
  </si>
  <si>
    <t>Zapalac,Reid</t>
  </si>
  <si>
    <t>Boren,Chet</t>
  </si>
  <si>
    <t>Kirkpatrick,Zack</t>
  </si>
  <si>
    <t xml:space="preserve">Ramone,Stefan </t>
  </si>
  <si>
    <t>Sherwood,Kade</t>
  </si>
  <si>
    <t>Aguirre,Michael</t>
  </si>
  <si>
    <t>Cade,Creed</t>
  </si>
  <si>
    <t>Latham, Jeffery</t>
  </si>
  <si>
    <t>Mortensen,Zach</t>
  </si>
  <si>
    <t xml:space="preserve">Powers,Sam </t>
  </si>
  <si>
    <t>White,Riley</t>
  </si>
  <si>
    <t>Felton,Dakota</t>
  </si>
  <si>
    <t>Messier,Cameron</t>
  </si>
  <si>
    <t>Williams,Austin</t>
  </si>
  <si>
    <t>Branden,Quentin</t>
  </si>
  <si>
    <t>Burr,Preston</t>
  </si>
  <si>
    <t>Hayes,Wyatt</t>
  </si>
  <si>
    <t>McLeod,Tyce</t>
  </si>
  <si>
    <t>Reed,James</t>
  </si>
  <si>
    <t>Dougherty,David</t>
  </si>
  <si>
    <t>Gorman,Garrett</t>
  </si>
  <si>
    <t>Harris,Luke</t>
  </si>
  <si>
    <t>Hobbs,Lane</t>
  </si>
  <si>
    <t>Malone,Austen</t>
  </si>
  <si>
    <t>Hise,Tyler</t>
  </si>
  <si>
    <t xml:space="preserve">Batterton,Bryce </t>
  </si>
  <si>
    <t>Hall,Trey</t>
  </si>
  <si>
    <t xml:space="preserve">Haney,Jamie </t>
  </si>
  <si>
    <t>Phillips,Kolby</t>
  </si>
  <si>
    <t>Hash,Kyle</t>
  </si>
  <si>
    <t>Roberson,Brayden</t>
  </si>
  <si>
    <t>Turco,Tyler</t>
  </si>
  <si>
    <t>Hanko,Zach</t>
  </si>
  <si>
    <t>Ballard,Rody</t>
  </si>
  <si>
    <t>Sullivan,Kenna</t>
  </si>
  <si>
    <t>Fordyce,Cody</t>
  </si>
  <si>
    <t>Cowdrey,Sterling</t>
  </si>
  <si>
    <t>Wagner,McKenna</t>
  </si>
  <si>
    <t>Glass,Ilyssa</t>
  </si>
  <si>
    <t>Baker,Lane</t>
  </si>
  <si>
    <t>Huffman,Clayton</t>
  </si>
  <si>
    <t>Johns,Jobe</t>
  </si>
  <si>
    <t>Park,Simone</t>
  </si>
  <si>
    <t>Koch,Hunter</t>
  </si>
  <si>
    <t>Hart,Sid</t>
  </si>
  <si>
    <t>Lewis, Jacob</t>
  </si>
  <si>
    <t>Lord, Levi</t>
  </si>
  <si>
    <t>Barker,Riley</t>
  </si>
  <si>
    <t>Stewart, Sidney</t>
  </si>
  <si>
    <t>Gray,Bradie</t>
  </si>
  <si>
    <t>Cloward,Hadley</t>
  </si>
  <si>
    <t>Knight,Tom</t>
  </si>
  <si>
    <t>Burbidge,Megan</t>
  </si>
  <si>
    <t>Williams,Samantha</t>
  </si>
  <si>
    <t>Boisjoli,McKayla</t>
  </si>
  <si>
    <t>Branscum, Brooke</t>
  </si>
  <si>
    <t>Bradley,Taylor</t>
  </si>
  <si>
    <t xml:space="preserve">CIS </t>
  </si>
  <si>
    <t>Oles,Dee</t>
  </si>
  <si>
    <t>Thomas,Austin</t>
  </si>
  <si>
    <t>Tunink,TJ</t>
  </si>
  <si>
    <t>Hancock,Shane</t>
  </si>
  <si>
    <t>Hisel,Luke</t>
  </si>
  <si>
    <t>Jackson,Tanner</t>
  </si>
  <si>
    <t>Davenport,Cordell</t>
  </si>
  <si>
    <t>Curley,Ramon</t>
  </si>
  <si>
    <t>Ferguson, Brian</t>
  </si>
  <si>
    <t>Huffaker, John</t>
  </si>
  <si>
    <t>Lambert,Evan</t>
  </si>
  <si>
    <t xml:space="preserve">NCTC </t>
  </si>
  <si>
    <t>Jessen,BoDell</t>
  </si>
  <si>
    <t>Sawyer,Boyd</t>
  </si>
  <si>
    <t>Trujillo,Jake</t>
  </si>
  <si>
    <t>Fish, Josh</t>
  </si>
  <si>
    <t>Johnson,Colton</t>
  </si>
  <si>
    <t xml:space="preserve">Walker, Johnny </t>
  </si>
  <si>
    <t>Surrett, Coy</t>
  </si>
  <si>
    <t>Cress,Brody</t>
  </si>
  <si>
    <t>Lane,Jace</t>
  </si>
  <si>
    <t>Parrish,Kyle</t>
  </si>
  <si>
    <t>Springer,Jacob</t>
  </si>
  <si>
    <t>TT</t>
  </si>
  <si>
    <t>Thorp,Wesley</t>
  </si>
  <si>
    <t xml:space="preserve">Wheeler,Cole </t>
  </si>
  <si>
    <t>Flanagan, Kenny</t>
  </si>
  <si>
    <t xml:space="preserve">Davis,Jace </t>
  </si>
  <si>
    <t>Jacobs,Garrett</t>
  </si>
  <si>
    <t>Bechthold,Chris</t>
  </si>
  <si>
    <t>Schaack, Treg</t>
  </si>
  <si>
    <t xml:space="preserve">Griffin,Ross </t>
  </si>
  <si>
    <t>Hibler Zach</t>
  </si>
  <si>
    <t>Hyatt,Zachry</t>
  </si>
  <si>
    <t>Jinks,Cheyenne</t>
  </si>
  <si>
    <t>Espenson,Kelsey</t>
  </si>
  <si>
    <t>DeLeeuw, Harley-Ann</t>
  </si>
  <si>
    <t>Melcher,Allisyn</t>
  </si>
  <si>
    <t>Allenbrand,Timber</t>
  </si>
  <si>
    <t>Odle,Alex</t>
  </si>
  <si>
    <t>Hudson, Shaylyn</t>
  </si>
  <si>
    <t>Dines,Shelby</t>
  </si>
  <si>
    <t>Shipman,Taylor</t>
  </si>
  <si>
    <t xml:space="preserve">Clegg,MyKayla </t>
  </si>
  <si>
    <t>Vipond, Krysten</t>
  </si>
  <si>
    <t xml:space="preserve">Lugo,Anne-Marie </t>
  </si>
  <si>
    <t>Baldwin,Taylor</t>
  </si>
  <si>
    <t>Kauk, Samantha</t>
  </si>
  <si>
    <t>Fabriazio, Riley</t>
  </si>
  <si>
    <t>Glenn, Blake</t>
  </si>
  <si>
    <t>Harris, Madi</t>
  </si>
  <si>
    <t>Berghuis,Tyler</t>
  </si>
  <si>
    <t>Metzger,Danten</t>
  </si>
  <si>
    <t>Hewett,Cole</t>
  </si>
  <si>
    <t>on</t>
  </si>
  <si>
    <t>Churchill, Cole</t>
  </si>
  <si>
    <t>Allred,Austin</t>
  </si>
  <si>
    <t>Dick, Rylee</t>
  </si>
  <si>
    <t>Davenport,Callie</t>
  </si>
  <si>
    <t>White,Sierra</t>
  </si>
  <si>
    <t>Anderson,Sloan</t>
  </si>
  <si>
    <t>Seitz,Kashley</t>
  </si>
  <si>
    <t>Fry,Jace</t>
  </si>
  <si>
    <t>King,Cody</t>
  </si>
  <si>
    <t xml:space="preserve">Baldwin,Brokk </t>
  </si>
  <si>
    <t>Koehn,Landon</t>
  </si>
  <si>
    <t xml:space="preserve">Pyatt,Kade </t>
  </si>
  <si>
    <t>Chown,Riley</t>
  </si>
  <si>
    <t>Medlin,Abby</t>
  </si>
  <si>
    <t>Clark,Kacey</t>
  </si>
  <si>
    <t>Parsonage,Taryn</t>
  </si>
  <si>
    <t>Brumley,Brooke</t>
  </si>
  <si>
    <t>Allred,Ty</t>
  </si>
  <si>
    <t>Stewart,Katie</t>
  </si>
  <si>
    <t>Wheeler,Cole TT</t>
  </si>
  <si>
    <t>Thorpe,Wesley TT</t>
  </si>
  <si>
    <t>Livingston, Lane TSU</t>
  </si>
  <si>
    <t>Thompson,Tyson RC</t>
  </si>
  <si>
    <t>Brum,Clayton TSU</t>
  </si>
  <si>
    <t>Tash,Michael TSU</t>
  </si>
  <si>
    <t>Parker,Braden WC</t>
  </si>
  <si>
    <t>Blanchard,Pace WC</t>
  </si>
  <si>
    <t>Trenary,Jhett SPC</t>
  </si>
  <si>
    <t>Domenigo,Jose SPC</t>
  </si>
  <si>
    <t>Brott, Cooper ENMU</t>
  </si>
  <si>
    <t>Lord, Levi ENMU</t>
  </si>
  <si>
    <t>Oden,Sam TT</t>
  </si>
  <si>
    <t>Hash,Kyle CC</t>
  </si>
  <si>
    <t>Espaillat,Oscar wc</t>
  </si>
  <si>
    <t>Ferbrache,Rylan WTAM</t>
  </si>
  <si>
    <t>Lee,Swaize NMJC</t>
  </si>
  <si>
    <t>Luce,Morgan TT</t>
  </si>
  <si>
    <t>LaGasse,Taylor VC</t>
  </si>
  <si>
    <t>Stevens, Cole WTC</t>
  </si>
  <si>
    <t>McCuistion,Yancie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</si>
</sst>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&quot;$&quot;#,##0.00"/>
    <numFmt numFmtId="169" formatCode="0.0"/>
  </numFmts>
  <fonts count="1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i/>
      <u val="single"/>
      <sz val="10"/>
      <color theme="1"/>
      <name val="Bookman Old Style"/>
      <family val="1"/>
    </font>
    <font>
      <i/>
      <u val="single"/>
      <sz val="12"/>
      <color theme="1"/>
      <name val="Bookman Old Style"/>
      <family val="1"/>
    </font>
    <font>
      <b/>
      <i/>
      <u val="single"/>
      <sz val="12"/>
      <color theme="1"/>
      <name val="Bookman Old Style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Lucida Sans Unicode"/>
      <family val="2"/>
    </font>
    <font>
      <sz val="12"/>
      <name val="Calibri Light"/>
      <family val="1"/>
      <scheme val="major"/>
    </font>
    <font>
      <sz val="11"/>
      <color rgb="FF00B0F0"/>
      <name val="Calibri"/>
      <family val="2"/>
      <scheme val="minor"/>
    </font>
    <font>
      <sz val="10"/>
      <color rgb="FF00B0F0"/>
      <name val="Lucida Sans Unicode"/>
      <family val="2"/>
    </font>
    <font>
      <sz val="12"/>
      <color rgb="FF00B0F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Bookman Old Style"/>
      <family val="1"/>
    </font>
    <font>
      <sz val="12"/>
      <name val="Calibri"/>
      <family val="2"/>
      <scheme val="minor"/>
    </font>
    <font>
      <sz val="10"/>
      <color rgb="FFFF0000"/>
      <name val="Lucida Sans Unicode"/>
      <family val="2"/>
    </font>
    <font>
      <sz val="10"/>
      <name val="Lucida Sans Unicode"/>
      <family val="2"/>
    </font>
    <font>
      <sz val="11"/>
      <color rgb="FFC00000"/>
      <name val="Calibri"/>
      <family val="2"/>
      <scheme val="minor"/>
    </font>
    <font>
      <sz val="12"/>
      <color theme="1"/>
      <name val="Calibri  "/>
      <family val="2"/>
    </font>
    <font>
      <b/>
      <u val="single"/>
      <sz val="16"/>
      <name val="Calibri"/>
      <family val="2"/>
    </font>
    <font>
      <b/>
      <u val="single"/>
      <sz val="16"/>
      <name val="Calibri"/>
      <family val="2"/>
      <scheme val="minor"/>
    </font>
    <font>
      <b/>
      <u val="single"/>
      <sz val="20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20"/>
      <name val="Calibri"/>
      <family val="2"/>
      <scheme val="minor"/>
    </font>
    <font>
      <sz val="12"/>
      <color rgb="FF7030A0"/>
      <name val="Calibri Light"/>
      <family val="1"/>
      <scheme val="major"/>
    </font>
    <font>
      <sz val="18"/>
      <name val="Calibri"/>
      <family val="2"/>
      <scheme val="minor"/>
    </font>
    <font>
      <u val="single"/>
      <sz val="12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name val="Calibri"/>
      <family val="2"/>
    </font>
    <font>
      <sz val="12"/>
      <color theme="1"/>
      <name val="Calibri "/>
      <family val="2"/>
    </font>
    <font>
      <sz val="12"/>
      <color rgb="FF000000"/>
      <name val="Calibri "/>
      <family val="2"/>
    </font>
    <font>
      <sz val="12"/>
      <color rgb="FFFF0000"/>
      <name val="Calibri  "/>
      <family val="2"/>
    </font>
    <font>
      <sz val="16"/>
      <color theme="1"/>
      <name val="Calibri"/>
      <family val="2"/>
      <scheme val="minor"/>
    </font>
    <font>
      <sz val="12"/>
      <name val="Calibri  "/>
      <family val="2"/>
    </font>
    <font>
      <b/>
      <u val="single"/>
      <sz val="16"/>
      <color theme="1"/>
      <name val="Bookman Old Style"/>
      <family val="1"/>
    </font>
    <font>
      <b/>
      <u val="single"/>
      <sz val="16"/>
      <name val="Bookman Old Style"/>
      <family val="1"/>
    </font>
    <font>
      <sz val="16"/>
      <name val="Calibri"/>
      <family val="2"/>
    </font>
    <font>
      <i/>
      <u val="single"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B0F0"/>
      <name val="Calibri"/>
      <family val="2"/>
      <scheme val="minor"/>
    </font>
    <font>
      <b/>
      <u val="single"/>
      <sz val="10"/>
      <name val="Lucida Sans Unicode"/>
      <family val="2"/>
    </font>
    <font>
      <sz val="12"/>
      <color theme="1"/>
      <name val="Lucida Console"/>
      <family val="3"/>
    </font>
    <font>
      <u val="single"/>
      <sz val="12"/>
      <name val="Lucida Console"/>
      <family val="3"/>
    </font>
    <font>
      <sz val="12"/>
      <name val="Lucida Console"/>
      <family val="3"/>
    </font>
    <font>
      <sz val="12"/>
      <color theme="1"/>
      <name val="Lucida Sans"/>
      <family val="2"/>
    </font>
    <font>
      <sz val="12"/>
      <name val="Lucida Sans"/>
      <family val="2"/>
    </font>
    <font>
      <b/>
      <i/>
      <u val="single"/>
      <sz val="12"/>
      <color theme="1"/>
      <name val="Lucida Sans"/>
      <family val="2"/>
    </font>
    <font>
      <sz val="12"/>
      <color rgb="FF000000"/>
      <name val="Lucida Sans Unicode"/>
      <family val="2"/>
    </font>
    <font>
      <sz val="14"/>
      <color theme="1"/>
      <name val="Lucida Sans"/>
      <family val="2"/>
    </font>
    <font>
      <b/>
      <i/>
      <u val="single"/>
      <sz val="14"/>
      <color theme="1"/>
      <name val="Lucida Sans"/>
      <family val="2"/>
    </font>
    <font>
      <i/>
      <u val="single"/>
      <sz val="12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i/>
      <u val="single"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i/>
      <sz val="12"/>
      <color theme="1"/>
      <name val="Lucida Sans"/>
      <family val="2"/>
    </font>
    <font>
      <sz val="12"/>
      <color rgb="FF00B0F0"/>
      <name val="Lucida Sans Unicode"/>
      <family val="2"/>
    </font>
    <font>
      <b/>
      <u val="single"/>
      <sz val="12"/>
      <color theme="1"/>
      <name val="Lucida Sans"/>
      <family val="2"/>
    </font>
    <font>
      <i/>
      <u val="single"/>
      <sz val="12"/>
      <color theme="1"/>
      <name val="Lucida Sans"/>
      <family val="2"/>
    </font>
    <font>
      <sz val="14"/>
      <color theme="1"/>
      <name val="Lucida Console"/>
      <family val="3"/>
    </font>
    <font>
      <u val="single"/>
      <sz val="14"/>
      <name val="Lucida Console"/>
      <family val="3"/>
    </font>
    <font>
      <sz val="14"/>
      <name val="Lucida Console"/>
      <family val="3"/>
    </font>
    <font>
      <sz val="13"/>
      <color rgb="FF000000"/>
      <name val="Calibri"/>
      <family val="2"/>
      <scheme val="minor"/>
    </font>
    <font>
      <sz val="12"/>
      <color theme="1"/>
      <name val="Bookman Old Style"/>
      <family val="1"/>
    </font>
    <font>
      <sz val="14"/>
      <color theme="1"/>
      <name val="Bookman Old Style"/>
      <family val="1"/>
    </font>
    <font>
      <sz val="14"/>
      <color rgb="FFFF0000"/>
      <name val="Lucida Sans Unicode"/>
      <family val="2"/>
    </font>
    <font>
      <sz val="14"/>
      <color rgb="FF000000"/>
      <name val="Lucida Sans Unicode"/>
      <family val="2"/>
    </font>
    <font>
      <sz val="16"/>
      <color rgb="FF000000"/>
      <name val="Lucida Sans Unicode"/>
      <family val="2"/>
    </font>
    <font>
      <sz val="16"/>
      <color rgb="FFFF0000"/>
      <name val="Lucida Sans Unicode"/>
      <family val="2"/>
    </font>
    <font>
      <sz val="16"/>
      <color theme="1"/>
      <name val="Bookman Old Style"/>
      <family val="1"/>
    </font>
    <font>
      <sz val="14"/>
      <name val="Lucida Sans Unicode"/>
      <family val="2"/>
    </font>
    <font>
      <sz val="14"/>
      <color rgb="FF00B0F0"/>
      <name val="Lucida Sans Unicode"/>
      <family val="2"/>
    </font>
    <font>
      <sz val="16"/>
      <color theme="1"/>
      <name val="Lucida Sans"/>
      <family val="2"/>
    </font>
    <font>
      <sz val="12"/>
      <color rgb="FFFF0000"/>
      <name val="Lucida Sans Unicode"/>
      <family val="2"/>
    </font>
    <font>
      <b/>
      <u val="single"/>
      <sz val="12"/>
      <color theme="1"/>
      <name val="Bookman Old Style"/>
      <family val="1"/>
    </font>
    <font>
      <sz val="13"/>
      <color theme="1"/>
      <name val="Calibri "/>
      <family val="2"/>
    </font>
    <font>
      <sz val="18"/>
      <color theme="1"/>
      <name val="Calibri"/>
      <family val="2"/>
      <scheme val="minor"/>
    </font>
    <font>
      <sz val="18"/>
      <color rgb="FFFF0000"/>
      <name val="Lucida Sans Unicode"/>
      <family val="2"/>
    </font>
    <font>
      <sz val="18"/>
      <color rgb="FF000000"/>
      <name val="Lucida Sans Unicode"/>
      <family val="2"/>
    </font>
    <font>
      <sz val="18"/>
      <name val="Lucida Sans Unicode"/>
      <family val="2"/>
    </font>
    <font>
      <sz val="18"/>
      <color theme="1"/>
      <name val="Calibri"/>
      <family val="2"/>
    </font>
    <font>
      <sz val="16"/>
      <color rgb="FFFF0000"/>
      <name val="Calibri"/>
      <family val="2"/>
    </font>
    <font>
      <sz val="16"/>
      <name val="Lucida Sans Unicode"/>
      <family val="2"/>
    </font>
    <font>
      <sz val="16"/>
      <color rgb="FF000000"/>
      <name val="Calibri"/>
      <family val="2"/>
    </font>
    <font>
      <sz val="20"/>
      <color theme="1"/>
      <name val="Lucida Sans"/>
      <family val="2"/>
    </font>
    <font>
      <sz val="16"/>
      <color theme="1"/>
      <name val="Lucida Console"/>
      <family val="3"/>
    </font>
    <font>
      <sz val="18"/>
      <color rgb="FF00B0F0"/>
      <name val="Lucida Sans Unicode"/>
      <family val="2"/>
    </font>
    <font>
      <i/>
      <u val="single"/>
      <sz val="16"/>
      <name val="Lucida Console"/>
      <family val="3"/>
    </font>
    <font>
      <sz val="22"/>
      <color rgb="FF000000"/>
      <name val="Lucida Sans Unicode"/>
      <family val="2"/>
    </font>
    <font>
      <sz val="22"/>
      <name val="Lucida Sans Unicode"/>
      <family val="2"/>
    </font>
    <font>
      <sz val="22"/>
      <color theme="1"/>
      <name val="Lucida Sans"/>
      <family val="2"/>
    </font>
    <font>
      <sz val="22"/>
      <color theme="1"/>
      <name val="Calibri"/>
      <family val="2"/>
      <scheme val="minor"/>
    </font>
    <font>
      <sz val="22"/>
      <name val="Lucida Sans"/>
      <family val="2"/>
    </font>
    <font>
      <sz val="22"/>
      <color rgb="FFFF0000"/>
      <name val="Lucida Sans Unicode"/>
      <family val="2"/>
    </font>
    <font>
      <sz val="18"/>
      <color theme="1"/>
      <name val="Lucida Sans"/>
      <family val="2"/>
    </font>
    <font>
      <u val="single"/>
      <sz val="16"/>
      <name val="Lucida Console"/>
      <family val="3"/>
    </font>
    <font>
      <sz val="16"/>
      <name val="Lucida Console"/>
      <family val="3"/>
    </font>
    <font>
      <i/>
      <u val="single"/>
      <sz val="14"/>
      <color theme="1"/>
      <name val="Bookman Old Style"/>
      <family val="1"/>
    </font>
    <font>
      <b/>
      <i/>
      <u val="single"/>
      <sz val="14"/>
      <color theme="1"/>
      <name val="Bookman Old Style"/>
      <family val="1"/>
    </font>
    <font>
      <sz val="12"/>
      <color theme="1"/>
      <name val="Lucida Sans Unicode"/>
      <family val="2"/>
    </font>
    <font>
      <sz val="18"/>
      <color theme="1"/>
      <name val="Bookman Old Style"/>
      <family val="1"/>
    </font>
    <font>
      <sz val="22"/>
      <name val="Calibri"/>
      <family val="2"/>
    </font>
    <font>
      <sz val="22"/>
      <name val="Calibri"/>
      <family val="2"/>
      <scheme val="minor"/>
    </font>
    <font>
      <i/>
      <u val="single"/>
      <sz val="18"/>
      <color theme="1"/>
      <name val="Bookman Old Style"/>
      <family val="1"/>
    </font>
    <font>
      <b/>
      <i/>
      <sz val="18"/>
      <color theme="1"/>
      <name val="Lucida Sans"/>
      <family val="2"/>
    </font>
    <font>
      <b/>
      <i/>
      <u val="single"/>
      <sz val="18"/>
      <color theme="1"/>
      <name val="Bookman Old Style"/>
      <family val="1"/>
    </font>
    <font>
      <b/>
      <u val="single"/>
      <sz val="20"/>
      <color theme="1"/>
      <name val="Bookman Old Style"/>
      <family val="1"/>
    </font>
    <font>
      <sz val="12"/>
      <color rgb="FFFF0000"/>
      <name val="Calibri"/>
      <family val="2"/>
      <scheme val="minor"/>
    </font>
    <font>
      <sz val="16"/>
      <color rgb="FF00B0F0"/>
      <name val="Lucida Sans Unicode"/>
      <family val="2"/>
    </font>
    <font>
      <sz val="18"/>
      <name val="Calibri"/>
      <family val="2"/>
    </font>
    <font>
      <sz val="20"/>
      <color theme="1"/>
      <name val="Calibri"/>
      <family val="2"/>
      <scheme val="minor"/>
    </font>
    <font>
      <sz val="20"/>
      <name val="Calibri"/>
      <family val="2"/>
    </font>
    <font>
      <sz val="14"/>
      <name val="Calibri"/>
      <family val="2"/>
    </font>
    <font>
      <b/>
      <u val="single"/>
      <sz val="20"/>
      <color theme="1"/>
      <name val="Lucida Console"/>
      <family val="3"/>
    </font>
    <font>
      <sz val="20"/>
      <color rgb="FFFF0000"/>
      <name val="Lucida Sans Unicode"/>
      <family val="2"/>
    </font>
    <font>
      <sz val="20"/>
      <name val="Lucida Sans Unicode"/>
      <family val="2"/>
    </font>
    <font>
      <sz val="24"/>
      <name val="Lucida Sans"/>
      <family val="2"/>
    </font>
    <font>
      <sz val="24"/>
      <color theme="1"/>
      <name val="Lucida Sans"/>
      <family val="2"/>
    </font>
    <font>
      <sz val="20"/>
      <color rgb="FF00B0F0"/>
      <name val="Lucida Sans Unicode"/>
      <family val="2"/>
    </font>
    <font>
      <sz val="13"/>
      <color rgb="FFFF0000"/>
      <name val="Lucida Sans Unicode"/>
      <family val="2"/>
    </font>
    <font>
      <sz val="13"/>
      <color rgb="FFFF0000"/>
      <name val="Calibri"/>
      <family val="2"/>
    </font>
    <font>
      <sz val="13"/>
      <color rgb="FF00B0F0"/>
      <name val="Lucida Sans Unicode"/>
      <family val="2"/>
    </font>
    <font>
      <sz val="14"/>
      <color theme="1"/>
      <name val="Lucida Sans Unicode"/>
      <family val="2"/>
    </font>
    <font>
      <sz val="16"/>
      <color theme="1"/>
      <name val="Lucida Sans Unicode"/>
      <family val="2"/>
    </font>
  </fonts>
  <fills count="1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</cellStyleXfs>
  <cellXfs count="641">
    <xf numFmtId="0" fontId="0" fillId="0" borderId="0" xfId="0"/>
    <xf numFmtId="165" fontId="0" fillId="0" borderId="0" xfId="16" applyFont="1"/>
    <xf numFmtId="165" fontId="0" fillId="0" borderId="0" xfId="0" applyNumberForma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16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16" applyFont="1" applyAlignment="1">
      <alignment horizontal="right"/>
    </xf>
    <xf numFmtId="165" fontId="5" fillId="0" borderId="2" xfId="16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18" applyNumberFormat="1" applyFont="1" applyAlignment="1">
      <alignment horizontal="center"/>
    </xf>
    <xf numFmtId="165" fontId="6" fillId="0" borderId="0" xfId="16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7" fontId="9" fillId="0" borderId="0" xfId="18" applyNumberFormat="1" applyFont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3" xfId="0" applyFont="1" applyFill="1" applyBorder="1" applyAlignment="1">
      <alignment horizontal="left"/>
    </xf>
    <xf numFmtId="165" fontId="20" fillId="0" borderId="0" xfId="16" applyFont="1" applyAlignment="1">
      <alignment horizontal="right"/>
    </xf>
    <xf numFmtId="0" fontId="0" fillId="0" borderId="0" xfId="0" applyAlignment="1">
      <alignment/>
    </xf>
    <xf numFmtId="165" fontId="6" fillId="0" borderId="0" xfId="16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4" borderId="0" xfId="0" applyFont="1" applyFill="1" applyAlignment="1">
      <alignment/>
    </xf>
    <xf numFmtId="165" fontId="8" fillId="5" borderId="0" xfId="16" applyFont="1" applyFill="1" applyAlignment="1">
      <alignment/>
    </xf>
    <xf numFmtId="0" fontId="9" fillId="0" borderId="0" xfId="0" applyFont="1" applyAlignment="1">
      <alignment horizontal="right"/>
    </xf>
    <xf numFmtId="0" fontId="8" fillId="5" borderId="0" xfId="0" applyFont="1" applyFill="1" applyAlignment="1">
      <alignment/>
    </xf>
    <xf numFmtId="0" fontId="8" fillId="4" borderId="0" xfId="0" applyNumberFormat="1" applyFont="1" applyFill="1" applyAlignment="1">
      <alignment/>
    </xf>
    <xf numFmtId="0" fontId="0" fillId="0" borderId="0" xfId="0" applyFill="1"/>
    <xf numFmtId="0" fontId="8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16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/>
    <xf numFmtId="0" fontId="3" fillId="0" borderId="0" xfId="0" applyFont="1"/>
    <xf numFmtId="2" fontId="10" fillId="0" borderId="0" xfId="0" applyNumberFormat="1" applyFont="1" applyAlignment="1">
      <alignment horizontal="center"/>
    </xf>
    <xf numFmtId="165" fontId="10" fillId="0" borderId="0" xfId="16" applyFont="1" applyAlignment="1">
      <alignment horizontal="center"/>
    </xf>
    <xf numFmtId="168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5" fontId="10" fillId="0" borderId="0" xfId="16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2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/>
    <xf numFmtId="165" fontId="0" fillId="0" borderId="0" xfId="0" applyNumberFormat="1" applyBorder="1" applyAlignment="1">
      <alignment/>
    </xf>
    <xf numFmtId="0" fontId="8" fillId="7" borderId="0" xfId="0" applyFont="1" applyFill="1" applyAlignment="1">
      <alignment/>
    </xf>
    <xf numFmtId="0" fontId="8" fillId="7" borderId="0" xfId="0" applyNumberFormat="1" applyFont="1" applyFill="1" applyAlignment="1">
      <alignment/>
    </xf>
    <xf numFmtId="0" fontId="8" fillId="6" borderId="0" xfId="0" applyFont="1" applyFill="1" applyAlignment="1">
      <alignment horizontal="left"/>
    </xf>
    <xf numFmtId="165" fontId="8" fillId="6" borderId="0" xfId="16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5" fontId="10" fillId="0" borderId="3" xfId="16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10" fillId="0" borderId="3" xfId="0" applyNumberFormat="1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0" fillId="0" borderId="3" xfId="0" applyBorder="1"/>
    <xf numFmtId="0" fontId="25" fillId="0" borderId="3" xfId="21" applyFont="1" applyFill="1" applyBorder="1" applyAlignment="1">
      <alignment horizontal="left"/>
    </xf>
    <xf numFmtId="0" fontId="25" fillId="0" borderId="3" xfId="0" applyFont="1" applyFill="1" applyBorder="1" applyAlignment="1">
      <alignment/>
    </xf>
    <xf numFmtId="165" fontId="10" fillId="0" borderId="3" xfId="0" applyNumberFormat="1" applyFont="1" applyFill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10" fillId="8" borderId="3" xfId="0" applyFont="1" applyFill="1" applyBorder="1"/>
    <xf numFmtId="0" fontId="21" fillId="0" borderId="3" xfId="0" applyFont="1" applyFill="1" applyBorder="1" applyAlignment="1">
      <alignment horizontal="right"/>
    </xf>
    <xf numFmtId="0" fontId="26" fillId="0" borderId="0" xfId="0" applyFont="1" applyAlignment="1">
      <alignment horizontal="left"/>
    </xf>
    <xf numFmtId="0" fontId="10" fillId="0" borderId="0" xfId="0" applyFont="1" applyFill="1"/>
    <xf numFmtId="0" fontId="27" fillId="0" borderId="0" xfId="0" applyFont="1" applyFill="1"/>
    <xf numFmtId="0" fontId="11" fillId="8" borderId="3" xfId="0" applyFont="1" applyFill="1" applyBorder="1"/>
    <xf numFmtId="0" fontId="21" fillId="8" borderId="3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3" xfId="0" applyFont="1" applyFill="1" applyBorder="1"/>
    <xf numFmtId="0" fontId="26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10" fillId="8" borderId="0" xfId="0" applyFont="1" applyFill="1"/>
    <xf numFmtId="0" fontId="10" fillId="0" borderId="3" xfId="0" applyFont="1" applyFill="1" applyBorder="1"/>
    <xf numFmtId="0" fontId="23" fillId="0" borderId="3" xfId="0" applyFont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Fill="1"/>
    <xf numFmtId="2" fontId="11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1" fillId="0" borderId="0" xfId="0" applyFont="1" applyFill="1"/>
    <xf numFmtId="0" fontId="31" fillId="0" borderId="0" xfId="0" applyFont="1" applyFill="1" applyBorder="1" applyAlignment="1">
      <alignment vertical="center"/>
    </xf>
    <xf numFmtId="0" fontId="23" fillId="8" borderId="3" xfId="0" applyFont="1" applyFill="1" applyBorder="1" applyAlignment="1">
      <alignment horizontal="left" vertical="center"/>
    </xf>
    <xf numFmtId="0" fontId="23" fillId="8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4" fillId="0" borderId="3" xfId="0" applyFont="1" applyBorder="1"/>
    <xf numFmtId="0" fontId="31" fillId="0" borderId="0" xfId="0" applyFont="1" applyFill="1" applyAlignment="1">
      <alignment horizontal="left"/>
    </xf>
    <xf numFmtId="2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left"/>
    </xf>
    <xf numFmtId="0" fontId="21" fillId="0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8" borderId="3" xfId="0" applyFont="1" applyFill="1" applyBorder="1" applyAlignment="1">
      <alignment horizontal="left"/>
    </xf>
    <xf numFmtId="0" fontId="16" fillId="8" borderId="3" xfId="0" applyFont="1" applyFill="1" applyBorder="1"/>
    <xf numFmtId="0" fontId="10" fillId="0" borderId="0" xfId="0" applyFont="1"/>
    <xf numFmtId="0" fontId="32" fillId="0" borderId="3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left"/>
    </xf>
    <xf numFmtId="0" fontId="33" fillId="0" borderId="3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6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30" fillId="0" borderId="0" xfId="0" applyFont="1" applyFill="1" applyBorder="1"/>
    <xf numFmtId="0" fontId="34" fillId="0" borderId="4" xfId="0" applyFont="1" applyBorder="1"/>
    <xf numFmtId="0" fontId="32" fillId="0" borderId="3" xfId="0" applyFont="1" applyFill="1" applyBorder="1" applyAlignment="1">
      <alignment horizontal="center"/>
    </xf>
    <xf numFmtId="0" fontId="23" fillId="0" borderId="4" xfId="0" applyFont="1" applyBorder="1" applyAlignment="1">
      <alignment horizontal="left" vertical="center"/>
    </xf>
    <xf numFmtId="0" fontId="10" fillId="8" borderId="4" xfId="0" applyFont="1" applyFill="1" applyBorder="1"/>
    <xf numFmtId="0" fontId="21" fillId="8" borderId="3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2" fillId="0" borderId="3" xfId="0" applyFont="1" applyBorder="1" applyAlignment="1">
      <alignment vertical="center"/>
    </xf>
    <xf numFmtId="1" fontId="30" fillId="0" borderId="3" xfId="0" applyNumberFormat="1" applyFont="1" applyFill="1" applyBorder="1"/>
    <xf numFmtId="1" fontId="30" fillId="0" borderId="0" xfId="0" applyNumberFormat="1" applyFont="1" applyFill="1" applyBorder="1"/>
    <xf numFmtId="0" fontId="11" fillId="8" borderId="4" xfId="0" applyFont="1" applyFill="1" applyBorder="1"/>
    <xf numFmtId="0" fontId="12" fillId="8" borderId="3" xfId="0" applyFont="1" applyFill="1" applyBorder="1" applyAlignment="1">
      <alignment horizontal="center"/>
    </xf>
    <xf numFmtId="0" fontId="24" fillId="0" borderId="0" xfId="0" applyFont="1" applyFill="1" applyBorder="1"/>
    <xf numFmtId="0" fontId="10" fillId="0" borderId="4" xfId="0" applyFont="1" applyBorder="1" applyAlignment="1">
      <alignment horizontal="left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Border="1" applyAlignment="1">
      <alignment vertical="center"/>
    </xf>
    <xf numFmtId="0" fontId="23" fillId="0" borderId="4" xfId="0" applyFont="1" applyBorder="1"/>
    <xf numFmtId="0" fontId="21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/>
    </xf>
    <xf numFmtId="2" fontId="12" fillId="8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21" fillId="8" borderId="0" xfId="0" applyFont="1" applyFill="1" applyAlignment="1">
      <alignment horizontal="center"/>
    </xf>
    <xf numFmtId="0" fontId="10" fillId="0" borderId="4" xfId="0" applyFont="1" applyBorder="1"/>
    <xf numFmtId="0" fontId="35" fillId="8" borderId="4" xfId="0" applyFont="1" applyFill="1" applyBorder="1"/>
    <xf numFmtId="0" fontId="35" fillId="8" borderId="3" xfId="0" applyFont="1" applyFill="1" applyBorder="1"/>
    <xf numFmtId="165" fontId="10" fillId="0" borderId="3" xfId="16" applyFont="1" applyFill="1" applyBorder="1" applyAlignment="1">
      <alignment horizontal="right"/>
    </xf>
    <xf numFmtId="165" fontId="0" fillId="0" borderId="0" xfId="16" applyFont="1" applyBorder="1" applyAlignment="1">
      <alignment/>
    </xf>
    <xf numFmtId="0" fontId="36" fillId="0" borderId="3" xfId="0" applyFont="1" applyBorder="1" applyAlignment="1">
      <alignment horizontal="left"/>
    </xf>
    <xf numFmtId="0" fontId="40" fillId="0" borderId="3" xfId="0" applyFont="1" applyFill="1" applyBorder="1" applyAlignment="1">
      <alignment/>
    </xf>
    <xf numFmtId="0" fontId="21" fillId="0" borderId="3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5" fillId="0" borderId="3" xfId="20" applyFont="1" applyFill="1" applyBorder="1" applyAlignment="1">
      <alignment horizontal="center"/>
    </xf>
    <xf numFmtId="0" fontId="15" fillId="0" borderId="3" xfId="20" applyFont="1" applyFill="1" applyBorder="1" applyAlignment="1">
      <alignment horizontal="left"/>
    </xf>
    <xf numFmtId="0" fontId="36" fillId="0" borderId="3" xfId="0" applyFont="1" applyFill="1" applyBorder="1"/>
    <xf numFmtId="0" fontId="0" fillId="0" borderId="3" xfId="0" applyFill="1" applyBorder="1"/>
    <xf numFmtId="0" fontId="10" fillId="10" borderId="3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0" fontId="0" fillId="10" borderId="0" xfId="0" applyFill="1"/>
    <xf numFmtId="0" fontId="27" fillId="0" borderId="0" xfId="0" applyFont="1" applyFill="1" applyAlignment="1">
      <alignment horizontal="center"/>
    </xf>
    <xf numFmtId="0" fontId="4" fillId="0" borderId="0" xfId="0" applyFont="1"/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5" fontId="41" fillId="0" borderId="0" xfId="16" applyFont="1" applyAlignment="1">
      <alignment horizontal="center"/>
    </xf>
    <xf numFmtId="2" fontId="41" fillId="0" borderId="0" xfId="0" applyNumberFormat="1" applyFont="1" applyAlignment="1">
      <alignment horizontal="center"/>
    </xf>
    <xf numFmtId="166" fontId="41" fillId="0" borderId="0" xfId="18" applyFont="1" applyFill="1" applyAlignment="1">
      <alignment horizontal="center"/>
    </xf>
    <xf numFmtId="0" fontId="39" fillId="0" borderId="0" xfId="0" applyFont="1"/>
    <xf numFmtId="0" fontId="39" fillId="4" borderId="3" xfId="0" applyFont="1" applyFill="1" applyBorder="1" applyAlignment="1">
      <alignment horizontal="center"/>
    </xf>
    <xf numFmtId="165" fontId="39" fillId="5" borderId="3" xfId="16" applyFont="1" applyFill="1" applyBorder="1" applyAlignment="1">
      <alignment horizontal="center"/>
    </xf>
    <xf numFmtId="0" fontId="39" fillId="4" borderId="3" xfId="0" applyNumberFormat="1" applyFont="1" applyFill="1" applyBorder="1" applyAlignment="1">
      <alignment horizontal="center"/>
    </xf>
    <xf numFmtId="165" fontId="39" fillId="5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2" fontId="10" fillId="0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left"/>
    </xf>
    <xf numFmtId="0" fontId="44" fillId="0" borderId="3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13" fillId="0" borderId="3" xfId="22" applyFont="1" applyFill="1" applyBorder="1" applyAlignment="1">
      <alignment/>
    </xf>
    <xf numFmtId="0" fontId="46" fillId="0" borderId="3" xfId="0" applyFont="1" applyFill="1" applyBorder="1" applyAlignment="1">
      <alignment/>
    </xf>
    <xf numFmtId="0" fontId="47" fillId="0" borderId="3" xfId="0" applyFont="1" applyFill="1" applyBorder="1" applyAlignment="1">
      <alignment/>
    </xf>
    <xf numFmtId="0" fontId="32" fillId="0" borderId="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0" fillId="0" borderId="0" xfId="0" applyFill="1" applyBorder="1"/>
    <xf numFmtId="0" fontId="48" fillId="0" borderId="3" xfId="0" applyFont="1" applyFill="1" applyBorder="1" applyAlignment="1">
      <alignment/>
    </xf>
    <xf numFmtId="0" fontId="23" fillId="11" borderId="4" xfId="0" applyFont="1" applyFill="1" applyBorder="1" applyAlignment="1">
      <alignment vertical="center"/>
    </xf>
    <xf numFmtId="0" fontId="22" fillId="11" borderId="3" xfId="0" applyFont="1" applyFill="1" applyBorder="1" applyAlignment="1">
      <alignment vertical="center"/>
    </xf>
    <xf numFmtId="0" fontId="10" fillId="11" borderId="3" xfId="0" applyFont="1" applyFill="1" applyBorder="1" applyAlignment="1">
      <alignment horizontal="center"/>
    </xf>
    <xf numFmtId="0" fontId="32" fillId="11" borderId="3" xfId="0" applyFont="1" applyFill="1" applyBorder="1" applyAlignment="1">
      <alignment horizontal="center"/>
    </xf>
    <xf numFmtId="0" fontId="49" fillId="0" borderId="4" xfId="0" applyFont="1" applyBorder="1" applyAlignment="1">
      <alignment vertical="center"/>
    </xf>
    <xf numFmtId="0" fontId="10" fillId="11" borderId="3" xfId="0" applyFont="1" applyFill="1" applyBorder="1"/>
    <xf numFmtId="0" fontId="21" fillId="11" borderId="3" xfId="0" applyFont="1" applyFill="1" applyBorder="1" applyAlignment="1">
      <alignment horizontal="right"/>
    </xf>
    <xf numFmtId="0" fontId="27" fillId="11" borderId="3" xfId="0" applyFont="1" applyFill="1" applyBorder="1" applyAlignment="1">
      <alignment horizontal="center"/>
    </xf>
    <xf numFmtId="0" fontId="10" fillId="11" borderId="0" xfId="0" applyFont="1" applyFill="1"/>
    <xf numFmtId="0" fontId="0" fillId="11" borderId="0" xfId="0" applyFill="1"/>
    <xf numFmtId="0" fontId="14" fillId="0" borderId="3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4" fillId="0" borderId="3" xfId="0" applyFont="1" applyBorder="1"/>
    <xf numFmtId="0" fontId="50" fillId="0" borderId="0" xfId="0" applyFont="1" applyAlignment="1">
      <alignment horizontal="center"/>
    </xf>
    <xf numFmtId="0" fontId="50" fillId="0" borderId="0" xfId="0" applyFont="1"/>
    <xf numFmtId="165" fontId="50" fillId="0" borderId="0" xfId="0" applyNumberFormat="1" applyFont="1" applyAlignment="1">
      <alignment horizontal="center"/>
    </xf>
    <xf numFmtId="0" fontId="51" fillId="0" borderId="0" xfId="0" applyFont="1" applyAlignment="1">
      <alignment horizontal="left"/>
    </xf>
    <xf numFmtId="165" fontId="51" fillId="0" borderId="0" xfId="16" applyFont="1" applyAlignment="1">
      <alignment horizontal="left"/>
    </xf>
    <xf numFmtId="167" fontId="52" fillId="0" borderId="0" xfId="18" applyNumberFormat="1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3" xfId="0" applyFont="1" applyBorder="1"/>
    <xf numFmtId="0" fontId="54" fillId="0" borderId="3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0" xfId="0" applyFont="1"/>
    <xf numFmtId="0" fontId="56" fillId="0" borderId="3" xfId="0" applyFont="1" applyBorder="1" applyAlignment="1">
      <alignment horizontal="left"/>
    </xf>
    <xf numFmtId="0" fontId="58" fillId="0" borderId="3" xfId="0" applyFont="1" applyBorder="1" applyAlignment="1">
      <alignment horizontal="center"/>
    </xf>
    <xf numFmtId="0" fontId="57" fillId="0" borderId="0" xfId="0" applyFont="1"/>
    <xf numFmtId="0" fontId="19" fillId="0" borderId="3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39" fillId="0" borderId="3" xfId="0" applyFont="1" applyBorder="1"/>
    <xf numFmtId="1" fontId="0" fillId="0" borderId="3" xfId="0" applyNumberFormat="1" applyBorder="1"/>
    <xf numFmtId="0" fontId="10" fillId="12" borderId="3" xfId="0" applyFont="1" applyFill="1" applyBorder="1"/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9" fillId="4" borderId="0" xfId="0" applyFont="1" applyFill="1" applyAlignment="1">
      <alignment horizontal="left"/>
    </xf>
    <xf numFmtId="165" fontId="61" fillId="5" borderId="0" xfId="16" applyFont="1" applyFill="1" applyAlignment="1">
      <alignment horizontal="left"/>
    </xf>
    <xf numFmtId="0" fontId="60" fillId="0" borderId="0" xfId="0" applyFont="1" applyAlignment="1">
      <alignment horizontal="center"/>
    </xf>
    <xf numFmtId="0" fontId="59" fillId="5" borderId="0" xfId="0" applyFont="1" applyFill="1" applyAlignment="1">
      <alignment horizontal="left"/>
    </xf>
    <xf numFmtId="0" fontId="59" fillId="4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165" fontId="62" fillId="0" borderId="0" xfId="16" applyFont="1" applyAlignment="1">
      <alignment horizontal="left"/>
    </xf>
    <xf numFmtId="0" fontId="62" fillId="0" borderId="0" xfId="0" applyFont="1" applyAlignment="1">
      <alignment horizontal="center"/>
    </xf>
    <xf numFmtId="2" fontId="62" fillId="0" borderId="0" xfId="0" applyNumberFormat="1" applyFont="1" applyAlignment="1">
      <alignment horizontal="left"/>
    </xf>
    <xf numFmtId="0" fontId="18" fillId="0" borderId="3" xfId="0" applyFont="1" applyBorder="1" applyAlignment="1">
      <alignment horizontal="left"/>
    </xf>
    <xf numFmtId="0" fontId="60" fillId="0" borderId="3" xfId="0" applyFont="1" applyBorder="1" applyAlignment="1">
      <alignment horizontal="center"/>
    </xf>
    <xf numFmtId="167" fontId="63" fillId="0" borderId="0" xfId="18" applyNumberFormat="1" applyFont="1" applyAlignment="1">
      <alignment horizontal="center"/>
    </xf>
    <xf numFmtId="0" fontId="53" fillId="10" borderId="3" xfId="0" applyFont="1" applyFill="1" applyBorder="1" applyAlignment="1">
      <alignment horizontal="center"/>
    </xf>
    <xf numFmtId="0" fontId="64" fillId="0" borderId="3" xfId="0" applyFont="1" applyBorder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165" fontId="53" fillId="0" borderId="0" xfId="16" applyFont="1" applyAlignment="1">
      <alignment horizontal="center"/>
    </xf>
    <xf numFmtId="164" fontId="53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/>
    </xf>
    <xf numFmtId="165" fontId="53" fillId="0" borderId="0" xfId="0" applyNumberFormat="1" applyFont="1"/>
    <xf numFmtId="165" fontId="53" fillId="0" borderId="0" xfId="16" applyFont="1" applyAlignment="1">
      <alignment horizontal="right"/>
    </xf>
    <xf numFmtId="165" fontId="53" fillId="0" borderId="2" xfId="16" applyFont="1" applyBorder="1" applyAlignment="1">
      <alignment horizontal="center"/>
    </xf>
    <xf numFmtId="165" fontId="53" fillId="0" borderId="2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53" fillId="0" borderId="0" xfId="0" applyFont="1" applyAlignment="1">
      <alignment/>
    </xf>
    <xf numFmtId="0" fontId="65" fillId="0" borderId="0" xfId="16" applyNumberFormat="1" applyFont="1" applyAlignment="1">
      <alignment horizontal="center"/>
    </xf>
    <xf numFmtId="0" fontId="65" fillId="0" borderId="0" xfId="0" applyFont="1" applyAlignment="1">
      <alignment horizontal="center"/>
    </xf>
    <xf numFmtId="165" fontId="65" fillId="0" borderId="0" xfId="16" applyFont="1" applyAlignment="1">
      <alignment horizontal="center"/>
    </xf>
    <xf numFmtId="0" fontId="66" fillId="0" borderId="0" xfId="0" applyFont="1" applyAlignment="1">
      <alignment horizontal="center"/>
    </xf>
    <xf numFmtId="0" fontId="66" fillId="4" borderId="0" xfId="0" applyFont="1" applyFill="1" applyAlignment="1">
      <alignment horizontal="center"/>
    </xf>
    <xf numFmtId="165" fontId="66" fillId="5" borderId="0" xfId="16" applyFont="1" applyFill="1" applyAlignment="1">
      <alignment horizontal="center"/>
    </xf>
    <xf numFmtId="0" fontId="55" fillId="0" borderId="0" xfId="0" applyFont="1" applyAlignment="1">
      <alignment horizontal="center"/>
    </xf>
    <xf numFmtId="0" fontId="66" fillId="5" borderId="0" xfId="0" applyFont="1" applyFill="1" applyAlignment="1">
      <alignment horizontal="center"/>
    </xf>
    <xf numFmtId="0" fontId="66" fillId="4" borderId="0" xfId="0" applyNumberFormat="1" applyFont="1" applyFill="1" applyAlignment="1">
      <alignment horizontal="center"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center"/>
    </xf>
    <xf numFmtId="0" fontId="67" fillId="0" borderId="0" xfId="0" applyFont="1"/>
    <xf numFmtId="165" fontId="67" fillId="0" borderId="0" xfId="0" applyNumberFormat="1" applyFont="1" applyAlignment="1">
      <alignment horizontal="center"/>
    </xf>
    <xf numFmtId="0" fontId="68" fillId="0" borderId="0" xfId="0" applyFont="1" applyAlignment="1">
      <alignment horizontal="left"/>
    </xf>
    <xf numFmtId="165" fontId="68" fillId="0" borderId="0" xfId="16" applyFont="1" applyAlignment="1">
      <alignment horizontal="left"/>
    </xf>
    <xf numFmtId="167" fontId="69" fillId="0" borderId="0" xfId="18" applyNumberFormat="1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3" xfId="0" applyFont="1" applyBorder="1" applyAlignment="1">
      <alignment horizontal="right"/>
    </xf>
    <xf numFmtId="0" fontId="71" fillId="0" borderId="0" xfId="0" applyFont="1" applyAlignment="1">
      <alignment horizontal="right"/>
    </xf>
    <xf numFmtId="0" fontId="71" fillId="0" borderId="0" xfId="0" applyFont="1" applyAlignment="1">
      <alignment horizontal="left"/>
    </xf>
    <xf numFmtId="165" fontId="71" fillId="0" borderId="0" xfId="16" applyFont="1" applyAlignment="1">
      <alignment horizontal="center"/>
    </xf>
    <xf numFmtId="164" fontId="71" fillId="0" borderId="0" xfId="0" applyNumberFormat="1" applyFont="1" applyAlignment="1">
      <alignment horizontal="center"/>
    </xf>
    <xf numFmtId="165" fontId="71" fillId="0" borderId="0" xfId="0" applyNumberFormat="1" applyFont="1" applyAlignment="1">
      <alignment horizontal="center"/>
    </xf>
    <xf numFmtId="165" fontId="71" fillId="0" borderId="0" xfId="0" applyNumberFormat="1" applyFont="1" applyAlignment="1">
      <alignment/>
    </xf>
    <xf numFmtId="165" fontId="71" fillId="0" borderId="0" xfId="16" applyFont="1" applyAlignment="1">
      <alignment horizontal="right"/>
    </xf>
    <xf numFmtId="165" fontId="71" fillId="0" borderId="2" xfId="16" applyFont="1" applyBorder="1" applyAlignment="1">
      <alignment horizontal="center"/>
    </xf>
    <xf numFmtId="165" fontId="71" fillId="0" borderId="2" xfId="0" applyNumberFormat="1" applyFont="1" applyBorder="1" applyAlignment="1">
      <alignment horizontal="center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13" fillId="0" borderId="0" xfId="0" applyFont="1"/>
    <xf numFmtId="165" fontId="72" fillId="0" borderId="0" xfId="16" applyFont="1" applyAlignment="1">
      <alignment horizontal="center"/>
    </xf>
    <xf numFmtId="164" fontId="72" fillId="0" borderId="0" xfId="0" applyNumberFormat="1" applyFont="1" applyAlignment="1">
      <alignment horizontal="center"/>
    </xf>
    <xf numFmtId="165" fontId="72" fillId="0" borderId="0" xfId="0" applyNumberFormat="1" applyFont="1" applyAlignment="1">
      <alignment horizontal="center"/>
    </xf>
    <xf numFmtId="165" fontId="72" fillId="0" borderId="0" xfId="0" applyNumberFormat="1" applyFont="1" applyAlignment="1">
      <alignment/>
    </xf>
    <xf numFmtId="165" fontId="13" fillId="0" borderId="0" xfId="0" applyNumberFormat="1" applyFont="1"/>
    <xf numFmtId="165" fontId="72" fillId="0" borderId="0" xfId="16" applyFont="1" applyAlignment="1">
      <alignment horizontal="left"/>
    </xf>
    <xf numFmtId="165" fontId="72" fillId="0" borderId="2" xfId="16" applyFont="1" applyBorder="1" applyAlignment="1">
      <alignment horizontal="center"/>
    </xf>
    <xf numFmtId="165" fontId="72" fillId="0" borderId="2" xfId="0" applyNumberFormat="1" applyFont="1" applyBorder="1" applyAlignment="1">
      <alignment horizontal="center"/>
    </xf>
    <xf numFmtId="0" fontId="74" fillId="0" borderId="3" xfId="0" applyFont="1" applyBorder="1" applyAlignment="1">
      <alignment/>
    </xf>
    <xf numFmtId="0" fontId="73" fillId="0" borderId="3" xfId="0" applyFont="1" applyBorder="1" applyAlignment="1">
      <alignment/>
    </xf>
    <xf numFmtId="0" fontId="39" fillId="0" borderId="3" xfId="0" applyFont="1" applyBorder="1" applyAlignment="1">
      <alignment horizontal="center"/>
    </xf>
    <xf numFmtId="165" fontId="12" fillId="6" borderId="3" xfId="16" applyFont="1" applyFill="1" applyBorder="1" applyAlignment="1">
      <alignment horizontal="center"/>
    </xf>
    <xf numFmtId="1" fontId="13" fillId="0" borderId="0" xfId="0" applyNumberFormat="1" applyFont="1"/>
    <xf numFmtId="165" fontId="13" fillId="0" borderId="0" xfId="16" applyFont="1"/>
    <xf numFmtId="0" fontId="79" fillId="0" borderId="3" xfId="0" applyFont="1" applyBorder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165" fontId="77" fillId="0" borderId="0" xfId="16" applyFont="1" applyAlignment="1">
      <alignment horizontal="center"/>
    </xf>
    <xf numFmtId="164" fontId="77" fillId="0" borderId="0" xfId="0" applyNumberFormat="1" applyFont="1" applyAlignment="1">
      <alignment horizontal="center"/>
    </xf>
    <xf numFmtId="165" fontId="77" fillId="0" borderId="0" xfId="0" applyNumberFormat="1" applyFont="1" applyAlignment="1">
      <alignment horizontal="center"/>
    </xf>
    <xf numFmtId="165" fontId="77" fillId="0" borderId="0" xfId="0" applyNumberFormat="1" applyFont="1" applyAlignment="1">
      <alignment/>
    </xf>
    <xf numFmtId="165" fontId="39" fillId="0" borderId="0" xfId="0" applyNumberFormat="1" applyFont="1"/>
    <xf numFmtId="165" fontId="77" fillId="0" borderId="0" xfId="16" applyFont="1" applyAlignment="1">
      <alignment horizontal="right"/>
    </xf>
    <xf numFmtId="165" fontId="77" fillId="0" borderId="2" xfId="16" applyFont="1" applyBorder="1" applyAlignment="1">
      <alignment horizontal="center"/>
    </xf>
    <xf numFmtId="165" fontId="77" fillId="0" borderId="2" xfId="0" applyNumberFormat="1" applyFont="1" applyBorder="1" applyAlignment="1">
      <alignment horizontal="center"/>
    </xf>
    <xf numFmtId="169" fontId="68" fillId="0" borderId="0" xfId="0" applyNumberFormat="1" applyFont="1" applyAlignment="1">
      <alignment horizontal="left"/>
    </xf>
    <xf numFmtId="169" fontId="51" fillId="0" borderId="0" xfId="0" applyNumberFormat="1" applyFont="1" applyAlignment="1">
      <alignment horizontal="left"/>
    </xf>
    <xf numFmtId="169" fontId="57" fillId="0" borderId="0" xfId="0" applyNumberFormat="1" applyFont="1"/>
    <xf numFmtId="169" fontId="50" fillId="0" borderId="0" xfId="0" applyNumberFormat="1" applyFont="1"/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5" fontId="13" fillId="0" borderId="0" xfId="16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/>
    </xf>
    <xf numFmtId="165" fontId="13" fillId="0" borderId="0" xfId="16" applyFont="1" applyAlignment="1">
      <alignment horizontal="right"/>
    </xf>
    <xf numFmtId="165" fontId="13" fillId="0" borderId="2" xfId="16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0" fontId="12" fillId="0" borderId="4" xfId="0" applyFont="1" applyBorder="1"/>
    <xf numFmtId="0" fontId="81" fillId="0" borderId="4" xfId="0" applyFont="1" applyBorder="1" applyAlignment="1">
      <alignment/>
    </xf>
    <xf numFmtId="0" fontId="39" fillId="0" borderId="0" xfId="0" applyFont="1" applyBorder="1"/>
    <xf numFmtId="0" fontId="17" fillId="0" borderId="3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center"/>
    </xf>
    <xf numFmtId="0" fontId="74" fillId="0" borderId="3" xfId="0" applyFont="1" applyBorder="1" applyAlignment="1">
      <alignment horizontal="left"/>
    </xf>
    <xf numFmtId="1" fontId="10" fillId="12" borderId="3" xfId="0" applyNumberFormat="1" applyFont="1" applyFill="1" applyBorder="1"/>
    <xf numFmtId="1" fontId="10" fillId="0" borderId="3" xfId="0" applyNumberFormat="1" applyFont="1" applyFill="1" applyBorder="1"/>
    <xf numFmtId="1" fontId="10" fillId="10" borderId="3" xfId="0" applyNumberFormat="1" applyFont="1" applyFill="1" applyBorder="1" applyAlignment="1">
      <alignment horizontal="center"/>
    </xf>
    <xf numFmtId="1" fontId="12" fillId="10" borderId="3" xfId="0" applyNumberFormat="1" applyFont="1" applyFill="1" applyBorder="1" applyAlignment="1">
      <alignment horizontal="center"/>
    </xf>
    <xf numFmtId="0" fontId="37" fillId="12" borderId="3" xfId="0" applyFont="1" applyFill="1" applyBorder="1" applyAlignment="1">
      <alignment horizontal="left"/>
    </xf>
    <xf numFmtId="0" fontId="21" fillId="12" borderId="3" xfId="0" applyFont="1" applyFill="1" applyBorder="1"/>
    <xf numFmtId="0" fontId="73" fillId="0" borderId="3" xfId="0" applyFont="1" applyFill="1" applyBorder="1" applyAlignment="1">
      <alignment/>
    </xf>
    <xf numFmtId="0" fontId="74" fillId="0" borderId="3" xfId="0" applyFont="1" applyFill="1" applyBorder="1" applyAlignment="1">
      <alignment horizontal="center"/>
    </xf>
    <xf numFmtId="0" fontId="78" fillId="0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165" fontId="4" fillId="0" borderId="0" xfId="0" applyNumberFormat="1" applyFont="1"/>
    <xf numFmtId="0" fontId="82" fillId="0" borderId="0" xfId="0" applyFont="1" applyAlignment="1">
      <alignment/>
    </xf>
    <xf numFmtId="0" fontId="12" fillId="0" borderId="4" xfId="0" applyFont="1" applyFill="1" applyBorder="1"/>
    <xf numFmtId="0" fontId="83" fillId="0" borderId="3" xfId="0" applyFont="1" applyBorder="1" applyAlignment="1">
      <alignment horizontal="center"/>
    </xf>
    <xf numFmtId="0" fontId="53" fillId="4" borderId="3" xfId="0" applyFont="1" applyFill="1" applyBorder="1" applyAlignment="1">
      <alignment horizontal="center"/>
    </xf>
    <xf numFmtId="165" fontId="53" fillId="5" borderId="3" xfId="16" applyFont="1" applyFill="1" applyBorder="1" applyAlignment="1">
      <alignment horizontal="center"/>
    </xf>
    <xf numFmtId="0" fontId="53" fillId="4" borderId="3" xfId="0" applyNumberFormat="1" applyFont="1" applyFill="1" applyBorder="1" applyAlignment="1">
      <alignment horizontal="center"/>
    </xf>
    <xf numFmtId="165" fontId="53" fillId="5" borderId="3" xfId="0" applyNumberFormat="1" applyFont="1" applyFill="1" applyBorder="1" applyAlignment="1">
      <alignment horizontal="center"/>
    </xf>
    <xf numFmtId="166" fontId="53" fillId="5" borderId="3" xfId="18" applyFont="1" applyFill="1" applyBorder="1" applyAlignment="1">
      <alignment horizontal="center"/>
    </xf>
    <xf numFmtId="0" fontId="53" fillId="5" borderId="3" xfId="0" applyFont="1" applyFill="1" applyBorder="1" applyAlignment="1">
      <alignment horizontal="center"/>
    </xf>
    <xf numFmtId="0" fontId="53" fillId="0" borderId="3" xfId="0" applyNumberFormat="1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0" fontId="79" fillId="0" borderId="3" xfId="0" applyFont="1" applyFill="1" applyBorder="1" applyAlignment="1">
      <alignment/>
    </xf>
    <xf numFmtId="0" fontId="73" fillId="0" borderId="3" xfId="0" applyFont="1" applyFill="1" applyBorder="1" applyAlignment="1">
      <alignment vertical="center"/>
    </xf>
    <xf numFmtId="0" fontId="74" fillId="0" borderId="3" xfId="0" applyFont="1" applyFill="1" applyBorder="1" applyAlignment="1">
      <alignment vertical="center"/>
    </xf>
    <xf numFmtId="0" fontId="78" fillId="0" borderId="3" xfId="0" applyFont="1" applyFill="1" applyBorder="1" applyAlignment="1">
      <alignment vertical="center"/>
    </xf>
    <xf numFmtId="0" fontId="74" fillId="0" borderId="3" xfId="0" applyFont="1" applyBorder="1" applyAlignment="1">
      <alignment vertical="center"/>
    </xf>
    <xf numFmtId="0" fontId="85" fillId="0" borderId="3" xfId="0" applyFont="1" applyFill="1" applyBorder="1"/>
    <xf numFmtId="0" fontId="85" fillId="0" borderId="3" xfId="0" applyFont="1" applyFill="1" applyBorder="1" applyAlignment="1">
      <alignment/>
    </xf>
    <xf numFmtId="0" fontId="87" fillId="0" borderId="3" xfId="0" applyFont="1" applyFill="1" applyBorder="1" applyAlignment="1">
      <alignment/>
    </xf>
    <xf numFmtId="0" fontId="88" fillId="0" borderId="3" xfId="0" applyFont="1" applyFill="1" applyBorder="1" applyAlignment="1">
      <alignment horizontal="right"/>
    </xf>
    <xf numFmtId="0" fontId="76" fillId="0" borderId="3" xfId="0" applyFont="1" applyFill="1" applyBorder="1" applyAlignment="1">
      <alignment/>
    </xf>
    <xf numFmtId="0" fontId="76" fillId="0" borderId="3" xfId="0" applyFont="1" applyFill="1" applyBorder="1" applyAlignment="1">
      <alignment horizontal="left"/>
    </xf>
    <xf numFmtId="0" fontId="10" fillId="10" borderId="3" xfId="0" applyFont="1" applyFill="1" applyBorder="1" applyAlignment="1">
      <alignment/>
    </xf>
    <xf numFmtId="0" fontId="90" fillId="0" borderId="3" xfId="0" applyFont="1" applyFill="1" applyBorder="1" applyAlignment="1">
      <alignment/>
    </xf>
    <xf numFmtId="0" fontId="75" fillId="0" borderId="3" xfId="0" applyFont="1" applyFill="1" applyBorder="1" applyAlignment="1">
      <alignment horizontal="center"/>
    </xf>
    <xf numFmtId="0" fontId="91" fillId="0" borderId="3" xfId="0" applyFont="1" applyFill="1" applyBorder="1" applyAlignment="1">
      <alignment horizontal="center"/>
    </xf>
    <xf numFmtId="0" fontId="86" fillId="0" borderId="3" xfId="0" applyFont="1" applyFill="1" applyBorder="1" applyAlignment="1">
      <alignment horizontal="center"/>
    </xf>
    <xf numFmtId="167" fontId="80" fillId="0" borderId="3" xfId="0" applyNumberFormat="1" applyFont="1" applyBorder="1"/>
    <xf numFmtId="0" fontId="93" fillId="0" borderId="3" xfId="0" applyFont="1" applyBorder="1"/>
    <xf numFmtId="0" fontId="84" fillId="0" borderId="3" xfId="0" applyFont="1" applyBorder="1"/>
    <xf numFmtId="1" fontId="84" fillId="0" borderId="3" xfId="0" applyNumberFormat="1" applyFont="1" applyBorder="1"/>
    <xf numFmtId="0" fontId="94" fillId="0" borderId="3" xfId="0" applyFont="1" applyFill="1" applyBorder="1" applyAlignment="1">
      <alignment/>
    </xf>
    <xf numFmtId="0" fontId="84" fillId="0" borderId="0" xfId="0" applyFont="1"/>
    <xf numFmtId="0" fontId="13" fillId="0" borderId="0" xfId="0" applyFont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95" fillId="0" borderId="0" xfId="0" applyFont="1" applyAlignment="1">
      <alignment horizontal="left"/>
    </xf>
    <xf numFmtId="0" fontId="95" fillId="7" borderId="0" xfId="0" applyFont="1" applyFill="1" applyAlignment="1">
      <alignment horizontal="left"/>
    </xf>
    <xf numFmtId="165" fontId="95" fillId="5" borderId="0" xfId="16" applyFont="1" applyFill="1" applyAlignment="1">
      <alignment horizontal="left"/>
    </xf>
    <xf numFmtId="165" fontId="95" fillId="5" borderId="0" xfId="16" applyFont="1" applyFill="1" applyAlignment="1">
      <alignment horizontal="right"/>
    </xf>
    <xf numFmtId="169" fontId="95" fillId="0" borderId="0" xfId="0" applyNumberFormat="1" applyFont="1" applyAlignment="1">
      <alignment horizontal="left"/>
    </xf>
    <xf numFmtId="167" fontId="95" fillId="7" borderId="0" xfId="18" applyNumberFormat="1" applyFont="1" applyFill="1" applyAlignment="1">
      <alignment horizontal="left"/>
    </xf>
    <xf numFmtId="0" fontId="95" fillId="5" borderId="0" xfId="0" applyFont="1" applyFill="1" applyAlignment="1">
      <alignment horizontal="left"/>
    </xf>
    <xf numFmtId="0" fontId="93" fillId="0" borderId="0" xfId="0" applyFont="1"/>
    <xf numFmtId="0" fontId="97" fillId="0" borderId="3" xfId="0" applyFont="1" applyFill="1" applyBorder="1" applyAlignment="1">
      <alignment/>
    </xf>
    <xf numFmtId="0" fontId="98" fillId="0" borderId="3" xfId="0" applyFont="1" applyBorder="1"/>
    <xf numFmtId="0" fontId="99" fillId="0" borderId="3" xfId="0" applyFont="1" applyBorder="1" applyAlignment="1">
      <alignment horizontal="center"/>
    </xf>
    <xf numFmtId="0" fontId="100" fillId="7" borderId="3" xfId="0" applyFont="1" applyFill="1" applyBorder="1" applyAlignment="1">
      <alignment horizontal="center"/>
    </xf>
    <xf numFmtId="165" fontId="100" fillId="5" borderId="3" xfId="16" applyFont="1" applyFill="1" applyBorder="1" applyAlignment="1">
      <alignment horizontal="center"/>
    </xf>
    <xf numFmtId="169" fontId="100" fillId="0" borderId="3" xfId="0" applyNumberFormat="1" applyFont="1" applyBorder="1" applyAlignment="1">
      <alignment horizontal="center"/>
    </xf>
    <xf numFmtId="167" fontId="100" fillId="7" borderId="3" xfId="18" applyNumberFormat="1" applyFont="1" applyFill="1" applyBorder="1" applyAlignment="1">
      <alignment horizontal="center"/>
    </xf>
    <xf numFmtId="165" fontId="100" fillId="5" borderId="3" xfId="0" applyNumberFormat="1" applyFont="1" applyFill="1" applyBorder="1" applyAlignment="1">
      <alignment horizontal="center"/>
    </xf>
    <xf numFmtId="0" fontId="101" fillId="0" borderId="3" xfId="0" applyFont="1" applyFill="1" applyBorder="1" applyAlignment="1">
      <alignment/>
    </xf>
    <xf numFmtId="165" fontId="100" fillId="6" borderId="3" xfId="16" applyFont="1" applyFill="1" applyBorder="1" applyAlignment="1">
      <alignment horizontal="center"/>
    </xf>
    <xf numFmtId="165" fontId="98" fillId="6" borderId="3" xfId="16" applyFont="1" applyFill="1" applyBorder="1" applyAlignment="1">
      <alignment horizontal="center"/>
    </xf>
    <xf numFmtId="0" fontId="96" fillId="0" borderId="3" xfId="0" applyFont="1" applyFill="1" applyBorder="1" applyAlignment="1">
      <alignment horizontal="left"/>
    </xf>
    <xf numFmtId="0" fontId="96" fillId="0" borderId="6" xfId="0" applyFont="1" applyFill="1" applyBorder="1" applyAlignment="1">
      <alignment horizontal="left"/>
    </xf>
    <xf numFmtId="0" fontId="101" fillId="0" borderId="6" xfId="0" applyFont="1" applyFill="1" applyBorder="1" applyAlignment="1">
      <alignment horizontal="left"/>
    </xf>
    <xf numFmtId="0" fontId="99" fillId="0" borderId="6" xfId="0" applyFont="1" applyBorder="1" applyAlignment="1">
      <alignment horizontal="center"/>
    </xf>
    <xf numFmtId="169" fontId="98" fillId="0" borderId="3" xfId="0" applyNumberFormat="1" applyFont="1" applyBorder="1"/>
    <xf numFmtId="165" fontId="98" fillId="0" borderId="3" xfId="16" applyFont="1" applyBorder="1"/>
    <xf numFmtId="165" fontId="92" fillId="0" borderId="3" xfId="16" applyFont="1" applyBorder="1"/>
    <xf numFmtId="165" fontId="102" fillId="0" borderId="3" xfId="16" applyFont="1" applyBorder="1"/>
    <xf numFmtId="0" fontId="93" fillId="0" borderId="0" xfId="0" applyFont="1" applyAlignment="1">
      <alignment horizontal="right"/>
    </xf>
    <xf numFmtId="0" fontId="93" fillId="0" borderId="0" xfId="0" applyFont="1" applyAlignment="1">
      <alignment horizontal="center"/>
    </xf>
    <xf numFmtId="169" fontId="93" fillId="0" borderId="0" xfId="0" applyNumberFormat="1" applyFont="1"/>
    <xf numFmtId="165" fontId="93" fillId="0" borderId="0" xfId="16" applyFont="1" applyAlignment="1">
      <alignment horizontal="center"/>
    </xf>
    <xf numFmtId="164" fontId="93" fillId="0" borderId="0" xfId="0" applyNumberFormat="1" applyFont="1" applyAlignment="1">
      <alignment horizontal="center"/>
    </xf>
    <xf numFmtId="165" fontId="93" fillId="0" borderId="0" xfId="0" applyNumberFormat="1" applyFont="1" applyAlignment="1">
      <alignment horizontal="center"/>
    </xf>
    <xf numFmtId="165" fontId="93" fillId="0" borderId="0" xfId="0" applyNumberFormat="1" applyFont="1" applyAlignment="1">
      <alignment/>
    </xf>
    <xf numFmtId="165" fontId="93" fillId="0" borderId="0" xfId="0" applyNumberFormat="1" applyFont="1"/>
    <xf numFmtId="165" fontId="93" fillId="0" borderId="0" xfId="16" applyFont="1" applyAlignment="1">
      <alignment horizontal="right"/>
    </xf>
    <xf numFmtId="165" fontId="93" fillId="0" borderId="2" xfId="16" applyFont="1" applyBorder="1" applyAlignment="1">
      <alignment horizontal="center"/>
    </xf>
    <xf numFmtId="165" fontId="93" fillId="0" borderId="2" xfId="0" applyNumberFormat="1" applyFont="1" applyBorder="1" applyAlignment="1">
      <alignment horizontal="center"/>
    </xf>
    <xf numFmtId="169" fontId="103" fillId="0" borderId="0" xfId="0" applyNumberFormat="1" applyFont="1" applyAlignment="1">
      <alignment horizontal="left"/>
    </xf>
    <xf numFmtId="0" fontId="103" fillId="0" borderId="0" xfId="0" applyFont="1" applyAlignment="1">
      <alignment horizontal="left"/>
    </xf>
    <xf numFmtId="165" fontId="103" fillId="0" borderId="0" xfId="16" applyFont="1" applyAlignment="1">
      <alignment horizontal="left"/>
    </xf>
    <xf numFmtId="167" fontId="104" fillId="0" borderId="0" xfId="18" applyNumberFormat="1" applyFont="1" applyAlignment="1">
      <alignment horizontal="left"/>
    </xf>
    <xf numFmtId="0" fontId="104" fillId="0" borderId="0" xfId="0" applyFont="1" applyAlignment="1">
      <alignment horizontal="left"/>
    </xf>
    <xf numFmtId="0" fontId="105" fillId="0" borderId="0" xfId="0" applyFont="1" applyAlignment="1">
      <alignment horizontal="center"/>
    </xf>
    <xf numFmtId="167" fontId="106" fillId="0" borderId="0" xfId="18" applyNumberFormat="1" applyFont="1" applyAlignment="1">
      <alignment horizontal="center"/>
    </xf>
    <xf numFmtId="0" fontId="105" fillId="13" borderId="0" xfId="0" applyFont="1" applyFill="1" applyAlignment="1">
      <alignment horizontal="center"/>
    </xf>
    <xf numFmtId="165" fontId="105" fillId="5" borderId="0" xfId="16" applyFont="1" applyFill="1" applyAlignment="1">
      <alignment horizontal="center"/>
    </xf>
    <xf numFmtId="0" fontId="106" fillId="0" borderId="0" xfId="0" applyFont="1" applyAlignment="1">
      <alignment horizontal="center"/>
    </xf>
    <xf numFmtId="0" fontId="105" fillId="5" borderId="0" xfId="0" applyFont="1" applyFill="1" applyAlignment="1">
      <alignment horizontal="center"/>
    </xf>
    <xf numFmtId="0" fontId="105" fillId="13" borderId="0" xfId="0" applyNumberFormat="1" applyFont="1" applyFill="1" applyAlignment="1">
      <alignment horizontal="center"/>
    </xf>
    <xf numFmtId="1" fontId="12" fillId="13" borderId="3" xfId="0" applyNumberFormat="1" applyFont="1" applyFill="1" applyBorder="1" applyAlignment="1">
      <alignment horizontal="center"/>
    </xf>
    <xf numFmtId="165" fontId="12" fillId="5" borderId="3" xfId="16" applyFont="1" applyFill="1" applyBorder="1" applyAlignment="1">
      <alignment horizontal="center"/>
    </xf>
    <xf numFmtId="165" fontId="12" fillId="5" borderId="3" xfId="0" applyNumberFormat="1" applyFont="1" applyFill="1" applyBorder="1" applyAlignment="1">
      <alignment horizontal="center"/>
    </xf>
    <xf numFmtId="0" fontId="75" fillId="0" borderId="3" xfId="0" applyFont="1" applyBorder="1" applyAlignment="1">
      <alignment horizontal="left"/>
    </xf>
    <xf numFmtId="0" fontId="76" fillId="0" borderId="3" xfId="0" applyFont="1" applyBorder="1" applyAlignment="1">
      <alignment horizontal="left"/>
    </xf>
    <xf numFmtId="0" fontId="39" fillId="0" borderId="4" xfId="0" applyFont="1" applyBorder="1" applyAlignment="1">
      <alignment horizontal="center"/>
    </xf>
    <xf numFmtId="0" fontId="72" fillId="0" borderId="0" xfId="0" applyFont="1" applyAlignment="1">
      <alignment horizontal="right"/>
    </xf>
    <xf numFmtId="0" fontId="72" fillId="0" borderId="0" xfId="0" applyFont="1" applyAlignment="1">
      <alignment/>
    </xf>
    <xf numFmtId="165" fontId="72" fillId="0" borderId="0" xfId="16" applyFont="1" applyAlignment="1">
      <alignment horizontal="right"/>
    </xf>
    <xf numFmtId="0" fontId="4" fillId="0" borderId="3" xfId="0" applyFont="1" applyBorder="1" applyAlignment="1">
      <alignment horizontal="center"/>
    </xf>
    <xf numFmtId="0" fontId="105" fillId="4" borderId="0" xfId="0" applyFont="1" applyFill="1" applyAlignment="1">
      <alignment horizontal="center"/>
    </xf>
    <xf numFmtId="165" fontId="105" fillId="6" borderId="3" xfId="16" applyFont="1" applyFill="1" applyBorder="1" applyAlignment="1">
      <alignment horizontal="center"/>
    </xf>
    <xf numFmtId="0" fontId="106" fillId="0" borderId="3" xfId="0" applyFont="1" applyBorder="1" applyAlignment="1">
      <alignment horizontal="center"/>
    </xf>
    <xf numFmtId="0" fontId="105" fillId="6" borderId="3" xfId="0" applyFont="1" applyFill="1" applyBorder="1" applyAlignment="1">
      <alignment horizontal="center"/>
    </xf>
    <xf numFmtId="0" fontId="105" fillId="4" borderId="3" xfId="0" applyFont="1" applyFill="1" applyBorder="1" applyAlignment="1">
      <alignment horizontal="center"/>
    </xf>
    <xf numFmtId="0" fontId="105" fillId="6" borderId="0" xfId="0" applyFont="1" applyFill="1" applyAlignment="1">
      <alignment horizontal="center"/>
    </xf>
    <xf numFmtId="0" fontId="105" fillId="4" borderId="0" xfId="0" applyNumberFormat="1" applyFont="1" applyFill="1" applyAlignment="1">
      <alignment horizontal="center"/>
    </xf>
    <xf numFmtId="0" fontId="108" fillId="0" borderId="0" xfId="0" applyFont="1" applyAlignment="1">
      <alignment horizontal="right"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 horizontal="left"/>
    </xf>
    <xf numFmtId="165" fontId="108" fillId="0" borderId="0" xfId="16" applyFont="1" applyAlignment="1">
      <alignment horizontal="center"/>
    </xf>
    <xf numFmtId="164" fontId="108" fillId="0" borderId="0" xfId="0" applyNumberFormat="1" applyFont="1" applyAlignment="1">
      <alignment horizontal="center"/>
    </xf>
    <xf numFmtId="165" fontId="108" fillId="0" borderId="0" xfId="0" applyNumberFormat="1" applyFont="1" applyAlignment="1">
      <alignment horizontal="center"/>
    </xf>
    <xf numFmtId="165" fontId="108" fillId="0" borderId="0" xfId="0" applyNumberFormat="1" applyFont="1" applyAlignment="1">
      <alignment/>
    </xf>
    <xf numFmtId="165" fontId="84" fillId="0" borderId="0" xfId="0" applyNumberFormat="1" applyFont="1"/>
    <xf numFmtId="165" fontId="108" fillId="0" borderId="0" xfId="16" applyFont="1" applyAlignment="1">
      <alignment horizontal="right"/>
    </xf>
    <xf numFmtId="165" fontId="108" fillId="0" borderId="2" xfId="16" applyFont="1" applyBorder="1" applyAlignment="1">
      <alignment horizontal="center"/>
    </xf>
    <xf numFmtId="165" fontId="108" fillId="0" borderId="2" xfId="0" applyNumberFormat="1" applyFont="1" applyBorder="1" applyAlignment="1">
      <alignment horizontal="center"/>
    </xf>
    <xf numFmtId="0" fontId="99" fillId="0" borderId="3" xfId="0" applyFont="1" applyBorder="1"/>
    <xf numFmtId="0" fontId="99" fillId="4" borderId="3" xfId="0" applyFont="1" applyFill="1" applyBorder="1" applyAlignment="1">
      <alignment horizontal="center"/>
    </xf>
    <xf numFmtId="165" fontId="99" fillId="5" borderId="3" xfId="16" applyFont="1" applyFill="1" applyBorder="1" applyAlignment="1">
      <alignment horizontal="center"/>
    </xf>
    <xf numFmtId="0" fontId="109" fillId="0" borderId="3" xfId="0" applyFont="1" applyBorder="1" applyAlignment="1">
      <alignment/>
    </xf>
    <xf numFmtId="166" fontId="99" fillId="0" borderId="3" xfId="18" applyFont="1" applyFill="1" applyBorder="1" applyAlignment="1">
      <alignment horizontal="center"/>
    </xf>
    <xf numFmtId="0" fontId="99" fillId="4" borderId="3" xfId="0" applyNumberFormat="1" applyFont="1" applyFill="1" applyBorder="1" applyAlignment="1">
      <alignment horizontal="center"/>
    </xf>
    <xf numFmtId="0" fontId="99" fillId="0" borderId="3" xfId="0" applyFont="1" applyFill="1" applyBorder="1" applyAlignment="1">
      <alignment/>
    </xf>
    <xf numFmtId="165" fontId="99" fillId="6" borderId="3" xfId="16" applyFont="1" applyFill="1" applyBorder="1"/>
    <xf numFmtId="0" fontId="99" fillId="0" borderId="3" xfId="0" applyFont="1" applyBorder="1" applyAlignment="1">
      <alignment/>
    </xf>
    <xf numFmtId="0" fontId="110" fillId="0" borderId="3" xfId="0" applyFont="1" applyBorder="1" applyAlignment="1">
      <alignment/>
    </xf>
    <xf numFmtId="0" fontId="99" fillId="0" borderId="3" xfId="0" applyNumberFormat="1" applyFont="1" applyBorder="1" applyAlignment="1">
      <alignment/>
    </xf>
    <xf numFmtId="0" fontId="96" fillId="0" borderId="4" xfId="0" applyFont="1" applyBorder="1" applyAlignment="1">
      <alignment/>
    </xf>
    <xf numFmtId="0" fontId="96" fillId="0" borderId="3" xfId="0" applyFont="1" applyBorder="1" applyAlignment="1">
      <alignment/>
    </xf>
    <xf numFmtId="0" fontId="99" fillId="4" borderId="6" xfId="0" applyFont="1" applyFill="1" applyBorder="1" applyAlignment="1">
      <alignment horizontal="center"/>
    </xf>
    <xf numFmtId="165" fontId="99" fillId="5" borderId="6" xfId="16" applyFont="1" applyFill="1" applyBorder="1" applyAlignment="1">
      <alignment horizontal="center"/>
    </xf>
    <xf numFmtId="0" fontId="109" fillId="0" borderId="6" xfId="0" applyFont="1" applyBorder="1" applyAlignment="1">
      <alignment/>
    </xf>
    <xf numFmtId="0" fontId="99" fillId="4" borderId="6" xfId="0" applyNumberFormat="1" applyFont="1" applyFill="1" applyBorder="1" applyAlignment="1">
      <alignment horizontal="center"/>
    </xf>
    <xf numFmtId="165" fontId="99" fillId="5" borderId="6" xfId="0" applyNumberFormat="1" applyFont="1" applyFill="1" applyBorder="1" applyAlignment="1">
      <alignment horizontal="center"/>
    </xf>
    <xf numFmtId="0" fontId="84" fillId="0" borderId="0" xfId="0" applyFont="1" applyBorder="1"/>
    <xf numFmtId="165" fontId="84" fillId="0" borderId="0" xfId="16" applyFont="1" applyBorder="1"/>
    <xf numFmtId="166" fontId="84" fillId="0" borderId="0" xfId="18" applyFont="1" applyBorder="1"/>
    <xf numFmtId="0" fontId="111" fillId="0" borderId="0" xfId="0" applyFont="1" applyAlignment="1">
      <alignment horizontal="center"/>
    </xf>
    <xf numFmtId="167" fontId="112" fillId="0" borderId="0" xfId="18" applyNumberFormat="1" applyFont="1" applyAlignment="1">
      <alignment horizontal="center"/>
    </xf>
    <xf numFmtId="0" fontId="111" fillId="4" borderId="0" xfId="0" applyFont="1" applyFill="1" applyAlignment="1">
      <alignment horizontal="center"/>
    </xf>
    <xf numFmtId="165" fontId="111" fillId="5" borderId="0" xfId="16" applyFont="1" applyFill="1" applyAlignment="1">
      <alignment horizontal="center"/>
    </xf>
    <xf numFmtId="0" fontId="113" fillId="0" borderId="0" xfId="0" applyFont="1" applyAlignment="1">
      <alignment horizontal="center"/>
    </xf>
    <xf numFmtId="0" fontId="111" fillId="5" borderId="0" xfId="0" applyFont="1" applyFill="1" applyAlignment="1">
      <alignment horizontal="center"/>
    </xf>
    <xf numFmtId="0" fontId="111" fillId="4" borderId="0" xfId="0" applyNumberFormat="1" applyFont="1" applyFill="1" applyAlignment="1">
      <alignment horizontal="center"/>
    </xf>
    <xf numFmtId="0" fontId="114" fillId="0" borderId="0" xfId="0" applyFont="1" applyAlignment="1">
      <alignment/>
    </xf>
    <xf numFmtId="165" fontId="47" fillId="6" borderId="3" xfId="16" applyFont="1" applyFill="1" applyBorder="1" applyAlignment="1">
      <alignment/>
    </xf>
    <xf numFmtId="0" fontId="21" fillId="0" borderId="0" xfId="0" applyFont="1" applyAlignment="1">
      <alignment/>
    </xf>
    <xf numFmtId="0" fontId="71" fillId="0" borderId="0" xfId="0" applyFont="1" applyBorder="1" applyAlignment="1">
      <alignment horizontal="right"/>
    </xf>
    <xf numFmtId="165" fontId="71" fillId="0" borderId="2" xfId="16" applyFont="1" applyBorder="1" applyAlignment="1">
      <alignment horizontal="right"/>
    </xf>
    <xf numFmtId="0" fontId="76" fillId="0" borderId="0" xfId="0" applyFont="1" applyAlignment="1">
      <alignment horizontal="left"/>
    </xf>
    <xf numFmtId="0" fontId="76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left"/>
    </xf>
    <xf numFmtId="0" fontId="116" fillId="0" borderId="3" xfId="0" applyFont="1" applyFill="1" applyBorder="1" applyAlignment="1">
      <alignment/>
    </xf>
    <xf numFmtId="0" fontId="116" fillId="0" borderId="0" xfId="0" applyFont="1" applyAlignment="1">
      <alignment horizontal="left"/>
    </xf>
    <xf numFmtId="0" fontId="116" fillId="0" borderId="0" xfId="0" applyFont="1" applyFill="1" applyBorder="1" applyAlignment="1">
      <alignment/>
    </xf>
    <xf numFmtId="0" fontId="64" fillId="0" borderId="3" xfId="0" applyFont="1" applyFill="1" applyBorder="1" applyAlignment="1">
      <alignment/>
    </xf>
    <xf numFmtId="165" fontId="84" fillId="6" borderId="3" xfId="16" applyFont="1" applyFill="1" applyBorder="1"/>
    <xf numFmtId="0" fontId="84" fillId="0" borderId="3" xfId="0" applyFont="1" applyBorder="1" applyAlignment="1">
      <alignment horizontal="center"/>
    </xf>
    <xf numFmtId="165" fontId="32" fillId="6" borderId="3" xfId="16" applyFont="1" applyFill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117" fillId="0" borderId="3" xfId="0" applyFont="1" applyBorder="1" applyAlignment="1">
      <alignment horizontal="center"/>
    </xf>
    <xf numFmtId="0" fontId="118" fillId="13" borderId="3" xfId="0" applyFont="1" applyFill="1" applyBorder="1"/>
    <xf numFmtId="165" fontId="118" fillId="6" borderId="3" xfId="16" applyFont="1" applyFill="1" applyBorder="1"/>
    <xf numFmtId="0" fontId="118" fillId="0" borderId="3" xfId="0" applyFont="1" applyBorder="1" applyAlignment="1">
      <alignment horizontal="center"/>
    </xf>
    <xf numFmtId="1" fontId="30" fillId="13" borderId="3" xfId="0" applyNumberFormat="1" applyFont="1" applyFill="1" applyBorder="1" applyAlignment="1">
      <alignment horizontal="center"/>
    </xf>
    <xf numFmtId="165" fontId="30" fillId="6" borderId="3" xfId="16" applyFont="1" applyFill="1" applyBorder="1" applyAlignment="1">
      <alignment horizontal="center"/>
    </xf>
    <xf numFmtId="165" fontId="30" fillId="5" borderId="3" xfId="16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19" fillId="0" borderId="3" xfId="0" applyFont="1" applyBorder="1" applyAlignment="1">
      <alignment horizontal="center"/>
    </xf>
    <xf numFmtId="0" fontId="30" fillId="0" borderId="3" xfId="0" applyNumberFormat="1" applyFont="1" applyBorder="1" applyAlignment="1">
      <alignment horizontal="center"/>
    </xf>
    <xf numFmtId="0" fontId="30" fillId="13" borderId="3" xfId="0" applyFont="1" applyFill="1" applyBorder="1" applyAlignment="1">
      <alignment horizontal="center"/>
    </xf>
    <xf numFmtId="165" fontId="72" fillId="0" borderId="0" xfId="16" applyNumberFormat="1" applyFont="1" applyAlignment="1">
      <alignment/>
    </xf>
    <xf numFmtId="165" fontId="39" fillId="0" borderId="0" xfId="16" applyFont="1"/>
    <xf numFmtId="165" fontId="84" fillId="0" borderId="0" xfId="16" applyFont="1"/>
    <xf numFmtId="0" fontId="75" fillId="0" borderId="4" xfId="0" applyFont="1" applyBorder="1" applyAlignment="1">
      <alignment horizontal="center"/>
    </xf>
    <xf numFmtId="0" fontId="75" fillId="0" borderId="3" xfId="0" applyFont="1" applyBorder="1" applyAlignment="1">
      <alignment horizontal="center"/>
    </xf>
    <xf numFmtId="0" fontId="75" fillId="0" borderId="4" xfId="0" applyFont="1" applyFill="1" applyBorder="1" applyAlignment="1">
      <alignment horizontal="center"/>
    </xf>
    <xf numFmtId="0" fontId="85" fillId="0" borderId="3" xfId="0" applyFont="1" applyBorder="1" applyAlignment="1">
      <alignment horizontal="left"/>
    </xf>
    <xf numFmtId="165" fontId="47" fillId="6" borderId="3" xfId="16" applyFont="1" applyFill="1" applyBorder="1" applyAlignment="1">
      <alignment horizontal="center"/>
    </xf>
    <xf numFmtId="0" fontId="74" fillId="0" borderId="4" xfId="0" applyFont="1" applyFill="1" applyBorder="1" applyAlignment="1">
      <alignment vertical="center"/>
    </xf>
    <xf numFmtId="0" fontId="13" fillId="7" borderId="3" xfId="0" applyFont="1" applyFill="1" applyBorder="1" applyAlignment="1">
      <alignment horizontal="center"/>
    </xf>
    <xf numFmtId="2" fontId="47" fillId="0" borderId="3" xfId="16" applyNumberFormat="1" applyFont="1" applyFill="1" applyBorder="1" applyAlignment="1">
      <alignment horizontal="center"/>
    </xf>
    <xf numFmtId="0" fontId="120" fillId="7" borderId="3" xfId="0" applyFont="1" applyFill="1" applyBorder="1" applyAlignment="1">
      <alignment horizontal="center"/>
    </xf>
    <xf numFmtId="2" fontId="47" fillId="0" borderId="3" xfId="0" applyNumberFormat="1" applyFont="1" applyFill="1" applyBorder="1" applyAlignment="1">
      <alignment horizontal="center"/>
    </xf>
    <xf numFmtId="1" fontId="47" fillId="7" borderId="3" xfId="0" applyNumberFormat="1" applyFont="1" applyFill="1" applyBorder="1" applyAlignment="1">
      <alignment horizontal="center"/>
    </xf>
    <xf numFmtId="165" fontId="47" fillId="6" borderId="3" xfId="0" applyNumberFormat="1" applyFont="1" applyFill="1" applyBorder="1" applyAlignment="1">
      <alignment horizontal="left"/>
    </xf>
    <xf numFmtId="0" fontId="47" fillId="4" borderId="3" xfId="0" applyFont="1" applyFill="1" applyBorder="1" applyAlignment="1">
      <alignment horizontal="center"/>
    </xf>
    <xf numFmtId="0" fontId="47" fillId="7" borderId="3" xfId="0" applyFont="1" applyFill="1" applyBorder="1" applyAlignment="1">
      <alignment horizontal="center"/>
    </xf>
    <xf numFmtId="2" fontId="47" fillId="7" borderId="3" xfId="0" applyNumberFormat="1" applyFont="1" applyFill="1" applyBorder="1" applyAlignment="1">
      <alignment horizontal="center"/>
    </xf>
    <xf numFmtId="0" fontId="47" fillId="7" borderId="3" xfId="0" applyNumberFormat="1" applyFont="1" applyFill="1" applyBorder="1" applyAlignment="1">
      <alignment horizontal="center"/>
    </xf>
    <xf numFmtId="0" fontId="121" fillId="0" borderId="0" xfId="0" applyFont="1" applyAlignment="1">
      <alignment horizontal="left"/>
    </xf>
    <xf numFmtId="0" fontId="122" fillId="0" borderId="3" xfId="0" applyFont="1" applyFill="1" applyBorder="1" applyAlignment="1">
      <alignment/>
    </xf>
    <xf numFmtId="0" fontId="123" fillId="0" borderId="3" xfId="0" applyFont="1" applyFill="1" applyBorder="1" applyAlignment="1">
      <alignment/>
    </xf>
    <xf numFmtId="0" fontId="102" fillId="0" borderId="3" xfId="0" applyFont="1" applyBorder="1"/>
    <xf numFmtId="0" fontId="124" fillId="7" borderId="3" xfId="0" applyFont="1" applyFill="1" applyBorder="1" applyAlignment="1">
      <alignment horizontal="center"/>
    </xf>
    <xf numFmtId="165" fontId="124" fillId="5" borderId="3" xfId="16" applyFont="1" applyFill="1" applyBorder="1" applyAlignment="1">
      <alignment horizontal="center"/>
    </xf>
    <xf numFmtId="0" fontId="124" fillId="0" borderId="3" xfId="0" applyFont="1" applyBorder="1" applyAlignment="1">
      <alignment horizontal="center"/>
    </xf>
    <xf numFmtId="0" fontId="124" fillId="0" borderId="3" xfId="0" applyFont="1" applyFill="1" applyBorder="1" applyAlignment="1">
      <alignment horizontal="center"/>
    </xf>
    <xf numFmtId="165" fontId="125" fillId="6" borderId="3" xfId="16" applyFont="1" applyFill="1" applyBorder="1"/>
    <xf numFmtId="0" fontId="125" fillId="7" borderId="3" xfId="0" applyFont="1" applyFill="1" applyBorder="1" applyAlignment="1">
      <alignment horizontal="center"/>
    </xf>
    <xf numFmtId="0" fontId="125" fillId="0" borderId="3" xfId="0" applyFont="1" applyBorder="1" applyAlignment="1">
      <alignment horizontal="center"/>
    </xf>
    <xf numFmtId="165" fontId="125" fillId="6" borderId="3" xfId="16" applyFont="1" applyFill="1" applyBorder="1" applyAlignment="1">
      <alignment horizontal="center"/>
    </xf>
    <xf numFmtId="0" fontId="124" fillId="0" borderId="3" xfId="0" applyNumberFormat="1" applyFont="1" applyFill="1" applyBorder="1" applyAlignment="1">
      <alignment horizontal="center"/>
    </xf>
    <xf numFmtId="0" fontId="125" fillId="0" borderId="3" xfId="0" applyFont="1" applyBorder="1"/>
    <xf numFmtId="1" fontId="84" fillId="4" borderId="3" xfId="0" applyNumberFormat="1" applyFont="1" applyFill="1" applyBorder="1" applyAlignment="1">
      <alignment horizontal="center"/>
    </xf>
    <xf numFmtId="1" fontId="84" fillId="0" borderId="3" xfId="0" applyNumberFormat="1" applyFont="1" applyFill="1" applyBorder="1" applyAlignment="1">
      <alignment horizontal="center"/>
    </xf>
    <xf numFmtId="1" fontId="84" fillId="4" borderId="7" xfId="0" applyNumberFormat="1" applyFont="1" applyFill="1" applyBorder="1" applyAlignment="1">
      <alignment horizontal="center"/>
    </xf>
    <xf numFmtId="165" fontId="84" fillId="6" borderId="3" xfId="16" applyFont="1" applyFill="1" applyBorder="1" applyAlignment="1">
      <alignment horizontal="center"/>
    </xf>
    <xf numFmtId="1" fontId="84" fillId="0" borderId="7" xfId="0" applyNumberFormat="1" applyFont="1" applyBorder="1" applyAlignment="1">
      <alignment horizontal="center"/>
    </xf>
    <xf numFmtId="2" fontId="84" fillId="4" borderId="3" xfId="0" applyNumberFormat="1" applyFont="1" applyFill="1" applyBorder="1" applyAlignment="1">
      <alignment horizontal="center"/>
    </xf>
    <xf numFmtId="165" fontId="84" fillId="6" borderId="8" xfId="16" applyFont="1" applyFill="1" applyBorder="1" applyAlignment="1">
      <alignment horizontal="center"/>
    </xf>
    <xf numFmtId="165" fontId="84" fillId="6" borderId="3" xfId="0" applyNumberFormat="1" applyFont="1" applyFill="1" applyBorder="1" applyAlignment="1">
      <alignment horizontal="center"/>
    </xf>
    <xf numFmtId="1" fontId="32" fillId="4" borderId="3" xfId="0" applyNumberFormat="1" applyFont="1" applyFill="1" applyBorder="1" applyAlignment="1">
      <alignment horizontal="center"/>
    </xf>
    <xf numFmtId="1" fontId="84" fillId="0" borderId="3" xfId="0" applyNumberFormat="1" applyFont="1" applyBorder="1" applyAlignment="1">
      <alignment horizontal="center"/>
    </xf>
    <xf numFmtId="165" fontId="84" fillId="6" borderId="3" xfId="16" applyFont="1" applyFill="1" applyBorder="1" applyAlignment="1" quotePrefix="1">
      <alignment horizontal="center"/>
    </xf>
    <xf numFmtId="165" fontId="84" fillId="6" borderId="8" xfId="0" applyNumberFormat="1" applyFont="1" applyFill="1" applyBorder="1" applyAlignment="1">
      <alignment horizontal="center"/>
    </xf>
    <xf numFmtId="1" fontId="84" fillId="4" borderId="8" xfId="0" applyNumberFormat="1" applyFont="1" applyFill="1" applyBorder="1" applyAlignment="1">
      <alignment horizontal="center"/>
    </xf>
    <xf numFmtId="165" fontId="108" fillId="6" borderId="3" xfId="16" applyFont="1" applyFill="1" applyBorder="1" applyAlignment="1">
      <alignment horizontal="center"/>
    </xf>
    <xf numFmtId="0" fontId="75" fillId="0" borderId="4" xfId="0" applyFont="1" applyFill="1" applyBorder="1" applyAlignment="1">
      <alignment/>
    </xf>
    <xf numFmtId="0" fontId="13" fillId="0" borderId="3" xfId="0" applyFont="1" applyBorder="1"/>
    <xf numFmtId="169" fontId="12" fillId="0" borderId="3" xfId="0" applyNumberFormat="1" applyFont="1" applyBorder="1" applyAlignment="1">
      <alignment horizontal="center"/>
    </xf>
    <xf numFmtId="2" fontId="39" fillId="0" borderId="3" xfId="0" applyNumberFormat="1" applyFont="1" applyBorder="1" applyAlignment="1">
      <alignment horizontal="center"/>
    </xf>
    <xf numFmtId="169" fontId="39" fillId="0" borderId="3" xfId="0" applyNumberFormat="1" applyFont="1" applyFill="1" applyBorder="1" applyAlignment="1">
      <alignment horizontal="center"/>
    </xf>
    <xf numFmtId="169" fontId="39" fillId="0" borderId="3" xfId="0" applyNumberFormat="1" applyFont="1" applyBorder="1" applyAlignment="1">
      <alignment horizontal="center"/>
    </xf>
    <xf numFmtId="0" fontId="39" fillId="0" borderId="3" xfId="0" applyFont="1" applyFill="1" applyBorder="1" applyAlignment="1">
      <alignment horizontal="right"/>
    </xf>
    <xf numFmtId="0" fontId="84" fillId="4" borderId="3" xfId="0" applyFont="1" applyFill="1" applyBorder="1" applyAlignment="1">
      <alignment horizontal="center"/>
    </xf>
    <xf numFmtId="165" fontId="84" fillId="5" borderId="3" xfId="16" applyFont="1" applyFill="1" applyBorder="1" applyAlignment="1">
      <alignment horizontal="center"/>
    </xf>
    <xf numFmtId="0" fontId="84" fillId="4" borderId="3" xfId="0" applyNumberFormat="1" applyFont="1" applyFill="1" applyBorder="1" applyAlignment="1">
      <alignment horizontal="center"/>
    </xf>
    <xf numFmtId="0" fontId="84" fillId="0" borderId="3" xfId="0" applyFont="1" applyFill="1" applyBorder="1" applyAlignment="1">
      <alignment horizontal="center"/>
    </xf>
    <xf numFmtId="0" fontId="84" fillId="0" borderId="3" xfId="0" applyNumberFormat="1" applyFont="1" applyBorder="1" applyAlignment="1">
      <alignment horizontal="center"/>
    </xf>
    <xf numFmtId="0" fontId="86" fillId="0" borderId="4" xfId="0" applyFont="1" applyFill="1" applyBorder="1" applyAlignment="1">
      <alignment horizontal="center"/>
    </xf>
    <xf numFmtId="165" fontId="84" fillId="5" borderId="3" xfId="0" applyNumberFormat="1" applyFont="1" applyFill="1" applyBorder="1" applyAlignment="1">
      <alignment horizontal="center"/>
    </xf>
    <xf numFmtId="0" fontId="86" fillId="0" borderId="3" xfId="0" applyFont="1" applyBorder="1" applyAlignment="1">
      <alignment/>
    </xf>
    <xf numFmtId="0" fontId="126" fillId="0" borderId="3" xfId="0" applyFont="1" applyFill="1" applyBorder="1" applyAlignment="1">
      <alignment/>
    </xf>
    <xf numFmtId="0" fontId="118" fillId="0" borderId="5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7" fillId="0" borderId="4" xfId="0" applyFont="1" applyFill="1" applyBorder="1"/>
    <xf numFmtId="0" fontId="128" fillId="0" borderId="4" xfId="0" applyFont="1" applyFill="1" applyBorder="1"/>
    <xf numFmtId="0" fontId="129" fillId="0" borderId="3" xfId="0" applyFont="1" applyFill="1" applyBorder="1"/>
    <xf numFmtId="0" fontId="47" fillId="0" borderId="4" xfId="0" applyFont="1" applyBorder="1"/>
    <xf numFmtId="0" fontId="127" fillId="0" borderId="9" xfId="0" applyFont="1" applyFill="1" applyBorder="1"/>
    <xf numFmtId="0" fontId="10" fillId="0" borderId="3" xfId="0" applyFont="1" applyBorder="1" applyAlignment="1">
      <alignment/>
    </xf>
    <xf numFmtId="0" fontId="12" fillId="0" borderId="3" xfId="0" applyFont="1" applyBorder="1"/>
    <xf numFmtId="0" fontId="21" fillId="0" borderId="3" xfId="0" applyFont="1" applyBorder="1" applyAlignment="1">
      <alignment/>
    </xf>
    <xf numFmtId="0" fontId="115" fillId="0" borderId="3" xfId="0" applyFont="1" applyBorder="1"/>
    <xf numFmtId="1" fontId="21" fillId="0" borderId="3" xfId="0" applyNumberFormat="1" applyFont="1" applyBorder="1" applyAlignment="1">
      <alignment horizontal="center"/>
    </xf>
    <xf numFmtId="165" fontId="21" fillId="0" borderId="3" xfId="16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165" fontId="21" fillId="0" borderId="3" xfId="16" applyFont="1" applyBorder="1" applyAlignment="1">
      <alignment/>
    </xf>
    <xf numFmtId="165" fontId="53" fillId="0" borderId="0" xfId="16" applyFont="1"/>
    <xf numFmtId="0" fontId="99" fillId="7" borderId="3" xfId="0" applyFont="1" applyFill="1" applyBorder="1" applyAlignment="1">
      <alignment horizontal="center"/>
    </xf>
    <xf numFmtId="0" fontId="12" fillId="7" borderId="3" xfId="0" applyFont="1" applyFill="1" applyBorder="1" applyAlignment="1">
      <alignment/>
    </xf>
    <xf numFmtId="165" fontId="12" fillId="6" borderId="3" xfId="16" applyFont="1" applyFill="1" applyBorder="1" applyAlignment="1">
      <alignment/>
    </xf>
    <xf numFmtId="0" fontId="12" fillId="0" borderId="3" xfId="0" applyFont="1" applyBorder="1" applyAlignment="1">
      <alignment/>
    </xf>
    <xf numFmtId="165" fontId="77" fillId="6" borderId="3" xfId="0" applyNumberFormat="1" applyFont="1" applyFill="1" applyBorder="1" applyAlignment="1">
      <alignment horizontal="center"/>
    </xf>
    <xf numFmtId="168" fontId="12" fillId="6" borderId="3" xfId="0" applyNumberFormat="1" applyFont="1" applyFill="1" applyBorder="1" applyAlignment="1">
      <alignment/>
    </xf>
    <xf numFmtId="0" fontId="130" fillId="0" borderId="3" xfId="0" applyFont="1" applyFill="1" applyBorder="1"/>
    <xf numFmtId="0" fontId="73" fillId="0" borderId="4" xfId="0" applyFont="1" applyFill="1" applyBorder="1"/>
    <xf numFmtId="0" fontId="13" fillId="0" borderId="4" xfId="0" applyFont="1" applyBorder="1"/>
    <xf numFmtId="0" fontId="78" fillId="0" borderId="4" xfId="0" applyFont="1" applyFill="1" applyBorder="1" applyAlignment="1">
      <alignment vertical="center"/>
    </xf>
    <xf numFmtId="0" fontId="74" fillId="0" borderId="4" xfId="0" applyFont="1" applyFill="1" applyBorder="1"/>
    <xf numFmtId="0" fontId="107" fillId="0" borderId="4" xfId="0" applyFont="1" applyFill="1" applyBorder="1" applyAlignment="1">
      <alignment/>
    </xf>
    <xf numFmtId="0" fontId="89" fillId="0" borderId="4" xfId="0" applyFont="1" applyFill="1" applyBorder="1"/>
    <xf numFmtId="0" fontId="76" fillId="0" borderId="4" xfId="0" applyFont="1" applyFill="1" applyBorder="1"/>
    <xf numFmtId="0" fontId="43" fillId="0" borderId="3" xfId="0" applyFont="1" applyFill="1" applyBorder="1"/>
    <xf numFmtId="0" fontId="131" fillId="0" borderId="3" xfId="0" applyFont="1" applyFill="1" applyBorder="1" applyAlignment="1">
      <alignment/>
    </xf>
    <xf numFmtId="0" fontId="75" fillId="0" borderId="3" xfId="0" applyFont="1" applyFill="1" applyBorder="1" applyAlignment="1">
      <alignment/>
    </xf>
    <xf numFmtId="0" fontId="116" fillId="0" borderId="3" xfId="0" applyFont="1" applyFill="1" applyBorder="1"/>
    <xf numFmtId="0" fontId="76" fillId="0" borderId="3" xfId="0" applyFont="1" applyFill="1" applyBorder="1"/>
    <xf numFmtId="0" fontId="90" fillId="0" borderId="3" xfId="0" applyFont="1" applyFill="1" applyBorder="1"/>
    <xf numFmtId="0" fontId="131" fillId="0" borderId="4" xfId="0" applyFont="1" applyFill="1" applyBorder="1"/>
    <xf numFmtId="0" fontId="90" fillId="0" borderId="4" xfId="0" applyFont="1" applyFill="1" applyBorder="1"/>
    <xf numFmtId="1" fontId="12" fillId="0" borderId="3" xfId="0" applyNumberFormat="1" applyFont="1" applyFill="1" applyBorder="1" applyAlignment="1">
      <alignment horizontal="center"/>
    </xf>
    <xf numFmtId="0" fontId="23" fillId="12" borderId="3" xfId="0" applyFont="1" applyFill="1" applyBorder="1" applyAlignment="1">
      <alignment horizontal="left" vertical="center"/>
    </xf>
    <xf numFmtId="0" fontId="116" fillId="12" borderId="3" xfId="0" applyFont="1" applyFill="1" applyBorder="1" applyAlignment="1">
      <alignment/>
    </xf>
    <xf numFmtId="0" fontId="21" fillId="12" borderId="3" xfId="0" applyFont="1" applyFill="1" applyBorder="1" applyAlignment="1">
      <alignment horizontal="right"/>
    </xf>
    <xf numFmtId="0" fontId="10" fillId="12" borderId="4" xfId="0" applyFont="1" applyFill="1" applyBorder="1" applyAlignment="1">
      <alignment horizontal="left"/>
    </xf>
    <xf numFmtId="0" fontId="76" fillId="12" borderId="3" xfId="0" applyFont="1" applyFill="1" applyBorder="1" applyAlignment="1">
      <alignment/>
    </xf>
    <xf numFmtId="0" fontId="10" fillId="12" borderId="3" xfId="0" applyFont="1" applyFill="1" applyBorder="1" applyAlignment="1">
      <alignment horizontal="center"/>
    </xf>
    <xf numFmtId="0" fontId="32" fillId="12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left"/>
    </xf>
    <xf numFmtId="1" fontId="10" fillId="0" borderId="3" xfId="0" applyNumberFormat="1" applyFont="1" applyBorder="1"/>
    <xf numFmtId="165" fontId="84" fillId="6" borderId="0" xfId="16" applyFont="1" applyFill="1" applyBorder="1"/>
    <xf numFmtId="0" fontId="0" fillId="6" borderId="0" xfId="0" applyFill="1"/>
    <xf numFmtId="169" fontId="84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12" fillId="0" borderId="3" xfId="18" applyFont="1" applyBorder="1" applyAlignment="1">
      <alignment/>
    </xf>
    <xf numFmtId="0" fontId="13" fillId="0" borderId="9" xfId="0" applyFont="1" applyBorder="1"/>
    <xf numFmtId="0" fontId="72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8" fillId="0" borderId="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utput" xfId="20"/>
    <cellStyle name="40% - Accent3" xfId="21"/>
    <cellStyle name="40% - Accent3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65" zoomScaleNormal="65" workbookViewId="0" topLeftCell="A6">
      <selection activeCell="E26" sqref="E26"/>
    </sheetView>
  </sheetViews>
  <sheetFormatPr defaultColWidth="8.8515625" defaultRowHeight="15"/>
  <cols>
    <col min="1" max="1" width="12.7109375" style="0" customWidth="1"/>
    <col min="2" max="2" width="33.7109375" style="0" customWidth="1"/>
    <col min="3" max="3" width="19.140625" style="0" customWidth="1"/>
    <col min="7" max="7" width="17.8515625" style="0" customWidth="1"/>
    <col min="8" max="8" width="11.140625" style="0" customWidth="1"/>
    <col min="10" max="10" width="16.00390625" style="0" customWidth="1"/>
    <col min="11" max="11" width="10.00390625" style="0" customWidth="1"/>
    <col min="12" max="12" width="16.00390625" style="0" customWidth="1"/>
    <col min="13" max="13" width="14.7109375" style="0" customWidth="1"/>
    <col min="15" max="15" width="20.140625" style="0" customWidth="1"/>
  </cols>
  <sheetData>
    <row r="1" spans="1:15" s="283" customFormat="1" ht="19">
      <c r="A1" s="435"/>
      <c r="B1" s="353"/>
      <c r="C1" s="353"/>
      <c r="D1" s="353"/>
      <c r="E1" s="353"/>
      <c r="F1" s="633" t="s">
        <v>1</v>
      </c>
      <c r="G1" s="633"/>
      <c r="H1" s="353"/>
      <c r="I1" s="353" t="s">
        <v>2</v>
      </c>
      <c r="J1" s="353"/>
      <c r="K1" s="353"/>
      <c r="L1" s="353"/>
      <c r="M1" s="353"/>
      <c r="N1" s="353"/>
      <c r="O1" s="353"/>
    </row>
    <row r="2" spans="1:15" s="283" customFormat="1" ht="19">
      <c r="A2" s="435">
        <v>20</v>
      </c>
      <c r="B2" s="281" t="s">
        <v>3</v>
      </c>
      <c r="C2" s="284">
        <f>A4*2/5</f>
        <v>320</v>
      </c>
      <c r="D2" s="285" t="s">
        <v>4</v>
      </c>
      <c r="E2" s="353"/>
      <c r="F2" s="353">
        <v>1</v>
      </c>
      <c r="G2" s="286">
        <f>C2*0.4</f>
        <v>128</v>
      </c>
      <c r="H2" s="353"/>
      <c r="I2" s="353">
        <v>1</v>
      </c>
      <c r="J2" s="287">
        <f>C3*0.4</f>
        <v>64</v>
      </c>
      <c r="K2" s="436"/>
      <c r="L2" s="514"/>
      <c r="M2" s="436"/>
      <c r="N2" s="436"/>
      <c r="O2" s="436"/>
    </row>
    <row r="3" spans="1:15" s="283" customFormat="1" ht="19">
      <c r="A3" s="437">
        <v>40</v>
      </c>
      <c r="B3" s="281" t="s">
        <v>0</v>
      </c>
      <c r="C3" s="284">
        <f>A4*1/5</f>
        <v>160</v>
      </c>
      <c r="D3" s="353" t="s">
        <v>2</v>
      </c>
      <c r="E3" s="353"/>
      <c r="F3" s="353">
        <v>2</v>
      </c>
      <c r="G3" s="286">
        <f>C2*0.3</f>
        <v>96</v>
      </c>
      <c r="H3" s="353"/>
      <c r="I3" s="353">
        <v>2</v>
      </c>
      <c r="J3" s="286">
        <f>C3*0.3</f>
        <v>48</v>
      </c>
      <c r="K3" s="353"/>
      <c r="L3" s="286"/>
      <c r="M3" s="353"/>
      <c r="N3" s="353"/>
      <c r="O3" s="353"/>
    </row>
    <row r="4" spans="1:15" s="283" customFormat="1" ht="20" thickBot="1">
      <c r="A4" s="437">
        <f>SUM(A2*A3)</f>
        <v>800</v>
      </c>
      <c r="B4" s="281" t="s">
        <v>5</v>
      </c>
      <c r="C4" s="290">
        <f>A4*2/5</f>
        <v>320</v>
      </c>
      <c r="D4" s="353" t="s">
        <v>6</v>
      </c>
      <c r="E4" s="353"/>
      <c r="F4" s="353">
        <v>3</v>
      </c>
      <c r="G4" s="286">
        <f>C2*0.2</f>
        <v>64</v>
      </c>
      <c r="H4" s="353"/>
      <c r="I4" s="353">
        <v>3</v>
      </c>
      <c r="J4" s="286">
        <f>C3*0.2</f>
        <v>32</v>
      </c>
      <c r="K4" s="353"/>
      <c r="L4" s="286"/>
      <c r="M4" s="286"/>
      <c r="N4" s="353"/>
      <c r="O4" s="353"/>
    </row>
    <row r="5" spans="1:15" s="283" customFormat="1" ht="20" thickBot="1">
      <c r="A5" s="435"/>
      <c r="B5" s="353"/>
      <c r="C5" s="286">
        <f>SUM(C2:C4)</f>
        <v>800</v>
      </c>
      <c r="D5" s="353"/>
      <c r="E5" s="353"/>
      <c r="F5" s="353">
        <v>4</v>
      </c>
      <c r="G5" s="291">
        <f>C2*0.1</f>
        <v>32</v>
      </c>
      <c r="H5" s="353"/>
      <c r="I5" s="353">
        <v>4</v>
      </c>
      <c r="J5" s="291">
        <f>C3*0.1</f>
        <v>16</v>
      </c>
      <c r="K5" s="353"/>
      <c r="L5" s="286"/>
      <c r="M5" s="353"/>
      <c r="N5" s="353"/>
      <c r="O5" s="353"/>
    </row>
    <row r="6" spans="1:15" s="283" customFormat="1" ht="19">
      <c r="A6" s="435"/>
      <c r="B6" s="353"/>
      <c r="C6" s="353"/>
      <c r="D6" s="353"/>
      <c r="E6" s="353"/>
      <c r="F6" s="353"/>
      <c r="G6" s="286">
        <f>SUM(G2:G5)</f>
        <v>320</v>
      </c>
      <c r="H6" s="353"/>
      <c r="I6" s="353"/>
      <c r="J6" s="286">
        <f>SUM(J2:J5)</f>
        <v>160</v>
      </c>
      <c r="K6" s="353"/>
      <c r="L6" s="353"/>
      <c r="M6" s="353"/>
      <c r="N6" s="353"/>
      <c r="O6" s="353"/>
    </row>
    <row r="7" spans="1:15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">
      <c r="A9" s="13"/>
      <c r="B9" s="14"/>
      <c r="C9" s="15"/>
      <c r="D9" s="16"/>
      <c r="E9" s="17"/>
      <c r="F9" s="16"/>
      <c r="G9" s="18"/>
      <c r="H9" s="16"/>
      <c r="I9" s="16"/>
      <c r="J9" s="16"/>
      <c r="K9" s="16"/>
      <c r="L9" s="16"/>
      <c r="M9" s="16"/>
      <c r="N9" s="19"/>
      <c r="O9" s="14"/>
    </row>
    <row r="10" spans="1:15" s="283" customFormat="1" ht="19">
      <c r="A10" s="422" t="s">
        <v>9</v>
      </c>
      <c r="B10" s="422" t="s">
        <v>8</v>
      </c>
      <c r="C10" s="422" t="s">
        <v>10</v>
      </c>
      <c r="D10" s="422" t="s">
        <v>11</v>
      </c>
      <c r="E10" s="423" t="s">
        <v>12</v>
      </c>
      <c r="F10" s="424" t="s">
        <v>13</v>
      </c>
      <c r="G10" s="425" t="s">
        <v>14</v>
      </c>
      <c r="H10" s="426" t="s">
        <v>15</v>
      </c>
      <c r="I10" s="424" t="s">
        <v>13</v>
      </c>
      <c r="J10" s="427" t="s">
        <v>14</v>
      </c>
      <c r="K10" s="426" t="s">
        <v>16</v>
      </c>
      <c r="L10" s="424" t="s">
        <v>13</v>
      </c>
      <c r="M10" s="427" t="s">
        <v>14</v>
      </c>
      <c r="N10" s="428" t="s">
        <v>17</v>
      </c>
      <c r="O10" s="427" t="s">
        <v>18</v>
      </c>
    </row>
    <row r="11" spans="1:15" ht="27.5" customHeight="1">
      <c r="A11" s="368" t="s">
        <v>29</v>
      </c>
      <c r="B11" s="364" t="s">
        <v>146</v>
      </c>
      <c r="C11" s="368">
        <v>126765</v>
      </c>
      <c r="D11" s="438" t="s">
        <v>259</v>
      </c>
      <c r="E11" s="294">
        <v>72</v>
      </c>
      <c r="F11" s="504">
        <v>30</v>
      </c>
      <c r="G11" s="509">
        <v>32</v>
      </c>
      <c r="H11" s="510">
        <v>80</v>
      </c>
      <c r="I11" s="507">
        <v>60</v>
      </c>
      <c r="J11" s="509">
        <v>64</v>
      </c>
      <c r="K11" s="86">
        <f>SUM(H11,E11)</f>
        <v>152</v>
      </c>
      <c r="L11" s="429">
        <v>60</v>
      </c>
      <c r="M11" s="430">
        <v>128</v>
      </c>
      <c r="N11" s="429">
        <f>SUM(L11,I11,F11)</f>
        <v>150</v>
      </c>
      <c r="O11" s="431">
        <f>SUM(M11,J11,G11)</f>
        <v>224</v>
      </c>
    </row>
    <row r="12" spans="1:15" ht="27.5" customHeight="1">
      <c r="A12" s="368" t="s">
        <v>65</v>
      </c>
      <c r="B12" s="364" t="s">
        <v>237</v>
      </c>
      <c r="C12" s="368">
        <v>132106</v>
      </c>
      <c r="D12" s="438" t="s">
        <v>259</v>
      </c>
      <c r="E12" s="294">
        <v>75.5</v>
      </c>
      <c r="F12" s="504">
        <v>60</v>
      </c>
      <c r="G12" s="505">
        <v>128</v>
      </c>
      <c r="H12" s="506">
        <v>76</v>
      </c>
      <c r="I12" s="507">
        <v>50</v>
      </c>
      <c r="J12" s="508">
        <v>48</v>
      </c>
      <c r="K12" s="86">
        <f>SUM(H12,E12)</f>
        <v>151.5</v>
      </c>
      <c r="L12" s="429">
        <v>50</v>
      </c>
      <c r="M12" s="295">
        <v>96</v>
      </c>
      <c r="N12" s="429">
        <f aca="true" t="shared" si="0" ref="N12:N22">SUM(L12,I12,F12)</f>
        <v>160</v>
      </c>
      <c r="O12" s="431">
        <f aca="true" t="shared" si="1" ref="O12:O21">SUM(M12,J12,G12)</f>
        <v>272</v>
      </c>
    </row>
    <row r="13" spans="1:15" ht="27.5" customHeight="1">
      <c r="A13" s="368" t="s">
        <v>28</v>
      </c>
      <c r="B13" s="364" t="s">
        <v>160</v>
      </c>
      <c r="C13" s="368">
        <v>130532</v>
      </c>
      <c r="D13" s="438" t="s">
        <v>259</v>
      </c>
      <c r="E13" s="294">
        <v>73</v>
      </c>
      <c r="F13" s="504">
        <v>45</v>
      </c>
      <c r="G13" s="509">
        <v>80</v>
      </c>
      <c r="H13" s="510">
        <v>75</v>
      </c>
      <c r="I13" s="507">
        <v>40</v>
      </c>
      <c r="J13" s="509">
        <v>32</v>
      </c>
      <c r="K13" s="86">
        <f>SUM(H13,E13)</f>
        <v>148</v>
      </c>
      <c r="L13" s="429">
        <v>40</v>
      </c>
      <c r="M13" s="430">
        <v>64</v>
      </c>
      <c r="N13" s="429">
        <f t="shared" si="0"/>
        <v>125</v>
      </c>
      <c r="O13" s="431">
        <f t="shared" si="1"/>
        <v>176</v>
      </c>
    </row>
    <row r="14" spans="1:15" ht="27.5" customHeight="1">
      <c r="A14" s="368" t="s">
        <v>29</v>
      </c>
      <c r="B14" s="364" t="s">
        <v>227</v>
      </c>
      <c r="C14" s="368">
        <v>129362</v>
      </c>
      <c r="D14" s="438" t="s">
        <v>259</v>
      </c>
      <c r="E14" s="294">
        <v>73</v>
      </c>
      <c r="F14" s="504">
        <v>45</v>
      </c>
      <c r="G14" s="509">
        <v>80</v>
      </c>
      <c r="H14" s="511">
        <v>71</v>
      </c>
      <c r="I14" s="507">
        <v>20</v>
      </c>
      <c r="J14" s="628"/>
      <c r="K14" s="86">
        <f>SUM(H14,E14)</f>
        <v>144</v>
      </c>
      <c r="L14" s="429">
        <v>30</v>
      </c>
      <c r="M14" s="430">
        <v>32</v>
      </c>
      <c r="N14" s="429">
        <f t="shared" si="0"/>
        <v>95</v>
      </c>
      <c r="O14" s="431">
        <f t="shared" si="1"/>
        <v>112</v>
      </c>
    </row>
    <row r="15" spans="1:15" ht="27.5" customHeight="1">
      <c r="A15" s="368" t="s">
        <v>29</v>
      </c>
      <c r="B15" s="367" t="s">
        <v>256</v>
      </c>
      <c r="C15" s="368">
        <v>130349</v>
      </c>
      <c r="D15" s="438"/>
      <c r="E15" s="294">
        <v>62.5</v>
      </c>
      <c r="F15" s="504"/>
      <c r="G15" s="509"/>
      <c r="H15" s="510">
        <v>72.5</v>
      </c>
      <c r="I15" s="507">
        <v>30</v>
      </c>
      <c r="J15" s="509">
        <v>16</v>
      </c>
      <c r="K15" s="86">
        <f>SUM(H15,E14)</f>
        <v>145.5</v>
      </c>
      <c r="L15" s="429">
        <v>20</v>
      </c>
      <c r="M15" s="295"/>
      <c r="N15" s="429">
        <f t="shared" si="0"/>
        <v>50</v>
      </c>
      <c r="O15" s="431">
        <f t="shared" si="1"/>
        <v>16</v>
      </c>
    </row>
    <row r="16" spans="1:15" ht="27.5" customHeight="1">
      <c r="A16" s="368" t="s">
        <v>36</v>
      </c>
      <c r="B16" s="364" t="s">
        <v>179</v>
      </c>
      <c r="C16" s="368">
        <v>133703</v>
      </c>
      <c r="D16" s="438" t="s">
        <v>259</v>
      </c>
      <c r="E16" s="294">
        <v>60</v>
      </c>
      <c r="F16" s="504"/>
      <c r="G16" s="505"/>
      <c r="H16" s="511">
        <v>65</v>
      </c>
      <c r="I16" s="507">
        <v>10</v>
      </c>
      <c r="J16" s="508"/>
      <c r="K16" s="86">
        <f>SUM(H16,E16)</f>
        <v>125</v>
      </c>
      <c r="L16" s="429">
        <v>10</v>
      </c>
      <c r="M16" s="295"/>
      <c r="N16" s="429">
        <f t="shared" si="0"/>
        <v>20</v>
      </c>
      <c r="O16" s="431">
        <f t="shared" si="1"/>
        <v>0</v>
      </c>
    </row>
    <row r="17" spans="1:15" ht="27.5" customHeight="1">
      <c r="A17" s="368" t="s">
        <v>28</v>
      </c>
      <c r="B17" s="364" t="s">
        <v>217</v>
      </c>
      <c r="C17" s="368">
        <v>133413</v>
      </c>
      <c r="D17" s="438" t="s">
        <v>259</v>
      </c>
      <c r="E17" s="294">
        <v>63</v>
      </c>
      <c r="F17" s="504">
        <v>15</v>
      </c>
      <c r="G17" s="505"/>
      <c r="H17" s="506">
        <v>0</v>
      </c>
      <c r="I17" s="507"/>
      <c r="J17" s="508"/>
      <c r="K17" s="86">
        <f>SUM(H17,E17)</f>
        <v>63</v>
      </c>
      <c r="L17" s="429"/>
      <c r="M17" s="295"/>
      <c r="N17" s="429">
        <f t="shared" si="0"/>
        <v>15</v>
      </c>
      <c r="O17" s="431">
        <f t="shared" si="1"/>
        <v>0</v>
      </c>
    </row>
    <row r="18" spans="1:15" ht="27.5" customHeight="1">
      <c r="A18" s="368" t="s">
        <v>28</v>
      </c>
      <c r="B18" s="367" t="s">
        <v>257</v>
      </c>
      <c r="C18" s="368">
        <v>133435</v>
      </c>
      <c r="D18" s="438"/>
      <c r="E18" s="294">
        <v>63</v>
      </c>
      <c r="F18" s="504">
        <v>15</v>
      </c>
      <c r="G18" s="509"/>
      <c r="H18" s="510">
        <v>0</v>
      </c>
      <c r="I18" s="507"/>
      <c r="J18" s="509"/>
      <c r="K18" s="86">
        <f>SUM(H18,E19)</f>
        <v>60</v>
      </c>
      <c r="L18" s="429"/>
      <c r="M18" s="430"/>
      <c r="N18" s="429">
        <f t="shared" si="0"/>
        <v>15</v>
      </c>
      <c r="O18" s="431">
        <f t="shared" si="1"/>
        <v>0</v>
      </c>
    </row>
    <row r="19" spans="1:15" ht="27.5" customHeight="1">
      <c r="A19" s="368" t="s">
        <v>31</v>
      </c>
      <c r="B19" s="364" t="s">
        <v>177</v>
      </c>
      <c r="C19" s="368">
        <v>132311</v>
      </c>
      <c r="D19" s="438" t="s">
        <v>259</v>
      </c>
      <c r="E19" s="294">
        <v>60</v>
      </c>
      <c r="F19" s="504"/>
      <c r="G19" s="509"/>
      <c r="H19" s="506">
        <v>0</v>
      </c>
      <c r="I19" s="507"/>
      <c r="J19" s="509"/>
      <c r="K19" s="86">
        <f>SUM(H19,E19)</f>
        <v>60</v>
      </c>
      <c r="L19" s="429"/>
      <c r="M19" s="430"/>
      <c r="N19" s="429">
        <f t="shared" si="0"/>
        <v>0</v>
      </c>
      <c r="O19" s="431">
        <f t="shared" si="1"/>
        <v>0</v>
      </c>
    </row>
    <row r="20" spans="1:15" ht="27.5" customHeight="1">
      <c r="A20" s="368" t="s">
        <v>28</v>
      </c>
      <c r="B20" s="367" t="s">
        <v>258</v>
      </c>
      <c r="C20" s="368">
        <v>133668</v>
      </c>
      <c r="D20" s="438"/>
      <c r="E20" s="294">
        <v>54</v>
      </c>
      <c r="F20" s="504"/>
      <c r="G20" s="509"/>
      <c r="H20" s="512">
        <v>0</v>
      </c>
      <c r="I20" s="507"/>
      <c r="J20" s="509"/>
      <c r="K20" s="86">
        <f>SUM(H20,E20)</f>
        <v>54</v>
      </c>
      <c r="L20" s="429"/>
      <c r="M20" s="430"/>
      <c r="N20" s="429">
        <f t="shared" si="0"/>
        <v>0</v>
      </c>
      <c r="O20" s="431">
        <f t="shared" si="1"/>
        <v>0</v>
      </c>
    </row>
    <row r="21" spans="1:15" ht="27.5" customHeight="1">
      <c r="A21" s="432"/>
      <c r="B21" s="432"/>
      <c r="C21" s="432"/>
      <c r="D21" s="294"/>
      <c r="E21" s="294"/>
      <c r="F21" s="513"/>
      <c r="G21" s="509"/>
      <c r="H21" s="506"/>
      <c r="I21" s="507"/>
      <c r="J21" s="509"/>
      <c r="K21" s="86"/>
      <c r="L21" s="429"/>
      <c r="M21" s="430"/>
      <c r="N21" s="429">
        <f t="shared" si="0"/>
        <v>0</v>
      </c>
      <c r="O21" s="431">
        <f t="shared" si="1"/>
        <v>0</v>
      </c>
    </row>
    <row r="22" spans="1:15" ht="27.5" customHeight="1">
      <c r="A22" s="432"/>
      <c r="B22" s="433"/>
      <c r="C22" s="432"/>
      <c r="D22" s="221"/>
      <c r="E22" s="434"/>
      <c r="F22" s="513"/>
      <c r="G22" s="509"/>
      <c r="H22" s="510"/>
      <c r="I22" s="507"/>
      <c r="J22" s="509"/>
      <c r="K22" s="86"/>
      <c r="L22" s="429"/>
      <c r="M22" s="430"/>
      <c r="N22" s="429">
        <f t="shared" si="0"/>
        <v>0</v>
      </c>
      <c r="O22" s="431">
        <f aca="true" t="shared" si="2" ref="O22">SUM(M22,J22,G22)</f>
        <v>0</v>
      </c>
    </row>
    <row r="23" spans="6:15" s="376" customFormat="1" ht="31" customHeight="1">
      <c r="F23" s="376">
        <f>SUM(F11:F20)</f>
        <v>210</v>
      </c>
      <c r="G23" s="516">
        <f aca="true" t="shared" si="3" ref="G23:O23">SUM(G11:G22)</f>
        <v>320</v>
      </c>
      <c r="I23" s="376">
        <f t="shared" si="3"/>
        <v>210</v>
      </c>
      <c r="J23" s="516">
        <f t="shared" si="3"/>
        <v>160</v>
      </c>
      <c r="L23" s="376">
        <f t="shared" si="3"/>
        <v>210</v>
      </c>
      <c r="M23" s="516">
        <f t="shared" si="3"/>
        <v>320</v>
      </c>
      <c r="N23" s="376">
        <f t="shared" si="3"/>
        <v>630</v>
      </c>
      <c r="O23" s="516">
        <f t="shared" si="3"/>
        <v>800</v>
      </c>
    </row>
    <row r="24" spans="4:15" ht="31" customHeight="1"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</row>
    <row r="25" spans="1:3" ht="31" customHeight="1">
      <c r="A25" s="183" t="s">
        <v>75</v>
      </c>
      <c r="B25" s="183" t="s">
        <v>76</v>
      </c>
      <c r="C25" s="183" t="s">
        <v>77</v>
      </c>
    </row>
    <row r="26" spans="1:3" ht="31" customHeight="1">
      <c r="A26" s="368" t="s">
        <v>65</v>
      </c>
      <c r="B26" s="364" t="s">
        <v>237</v>
      </c>
      <c r="C26" s="271">
        <v>160</v>
      </c>
    </row>
    <row r="27" spans="1:3" ht="31" customHeight="1">
      <c r="A27" s="368" t="s">
        <v>28</v>
      </c>
      <c r="B27" s="364" t="s">
        <v>160</v>
      </c>
      <c r="C27" s="271">
        <v>125</v>
      </c>
    </row>
    <row r="28" spans="1:3" ht="31" customHeight="1">
      <c r="A28" s="368" t="s">
        <v>29</v>
      </c>
      <c r="B28" s="364" t="s">
        <v>227</v>
      </c>
      <c r="C28" s="271">
        <v>95</v>
      </c>
    </row>
    <row r="29" spans="1:3" ht="31" customHeight="1">
      <c r="A29" s="368" t="s">
        <v>29</v>
      </c>
      <c r="B29" s="364" t="s">
        <v>146</v>
      </c>
      <c r="C29" s="271">
        <v>150</v>
      </c>
    </row>
    <row r="30" spans="1:3" ht="31" customHeight="1">
      <c r="A30" s="368" t="s">
        <v>28</v>
      </c>
      <c r="B30" s="364" t="s">
        <v>217</v>
      </c>
      <c r="C30" s="271">
        <v>15</v>
      </c>
    </row>
    <row r="31" spans="1:3" ht="31" customHeight="1">
      <c r="A31" s="368" t="s">
        <v>36</v>
      </c>
      <c r="B31" s="364" t="s">
        <v>179</v>
      </c>
      <c r="C31" s="222">
        <v>20</v>
      </c>
    </row>
    <row r="32" spans="1:3" ht="31" customHeight="1">
      <c r="A32" s="368" t="s">
        <v>31</v>
      </c>
      <c r="B32" s="364" t="s">
        <v>177</v>
      </c>
      <c r="C32" s="222">
        <v>0</v>
      </c>
    </row>
    <row r="33" spans="1:3" ht="31" customHeight="1">
      <c r="A33" s="202"/>
      <c r="B33" s="203"/>
      <c r="C33" s="222"/>
    </row>
    <row r="34" ht="31" customHeight="1"/>
    <row r="35" ht="31" customHeight="1"/>
    <row r="36" ht="30" customHeight="1"/>
    <row r="37" ht="30" customHeight="1"/>
    <row r="38" ht="30" customHeight="1"/>
    <row r="39" ht="30" customHeight="1"/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9"/>
  <sheetViews>
    <sheetView tabSelected="1" workbookViewId="0" topLeftCell="A1">
      <selection activeCell="L13" sqref="L13"/>
    </sheetView>
  </sheetViews>
  <sheetFormatPr defaultColWidth="8.8515625" defaultRowHeight="19.5" customHeight="1"/>
  <cols>
    <col min="1" max="1" width="10.140625" style="0" customWidth="1"/>
    <col min="2" max="2" width="27.140625" style="0" customWidth="1"/>
    <col min="4" max="4" width="8.8515625" style="165" customWidth="1"/>
    <col min="6" max="6" width="8.8515625" style="165" customWidth="1"/>
    <col min="8" max="8" width="8.8515625" style="165" customWidth="1"/>
    <col min="9" max="9" width="10.8515625" style="0" customWidth="1"/>
    <col min="10" max="10" width="8.8515625" style="41" customWidth="1"/>
    <col min="11" max="11" width="23.7109375" style="0" customWidth="1"/>
    <col min="12" max="12" width="16.7109375" style="0" customWidth="1"/>
    <col min="14" max="14" width="11.7109375" style="0" customWidth="1"/>
    <col min="15" max="15" width="32.8515625" style="0" customWidth="1"/>
  </cols>
  <sheetData>
    <row r="1" spans="1:15" ht="20" customHeight="1">
      <c r="A1" s="118" t="s">
        <v>40</v>
      </c>
      <c r="B1" s="89"/>
      <c r="C1" s="119"/>
      <c r="D1" s="162"/>
      <c r="E1" s="119"/>
      <c r="F1" s="162"/>
      <c r="G1" s="119"/>
      <c r="H1" s="162"/>
      <c r="I1" s="120"/>
      <c r="J1" s="78"/>
      <c r="K1" s="640" t="s">
        <v>80</v>
      </c>
      <c r="L1" s="640"/>
      <c r="M1" s="121"/>
      <c r="N1" s="76" t="s">
        <v>41</v>
      </c>
      <c r="O1" s="77"/>
    </row>
    <row r="2" spans="1:22" ht="20" customHeight="1">
      <c r="A2" s="74"/>
      <c r="B2" s="74"/>
      <c r="C2" s="122"/>
      <c r="D2" s="162"/>
      <c r="E2" s="122"/>
      <c r="F2" s="162"/>
      <c r="G2" s="122"/>
      <c r="H2" s="162"/>
      <c r="I2" s="122">
        <f>SUM(I108:I113)</f>
        <v>150</v>
      </c>
      <c r="K2" s="84" t="s">
        <v>45</v>
      </c>
      <c r="L2" s="84">
        <f>I10</f>
        <v>0</v>
      </c>
      <c r="M2" s="123"/>
      <c r="N2" s="81" t="s">
        <v>9</v>
      </c>
      <c r="O2" s="81" t="s">
        <v>8</v>
      </c>
      <c r="P2" s="156" t="s">
        <v>66</v>
      </c>
      <c r="Q2" s="157" t="s">
        <v>67</v>
      </c>
      <c r="R2" s="156" t="s">
        <v>68</v>
      </c>
      <c r="S2" s="157" t="s">
        <v>69</v>
      </c>
      <c r="T2" s="156" t="s">
        <v>70</v>
      </c>
      <c r="U2" s="157" t="s">
        <v>46</v>
      </c>
      <c r="V2" s="155" t="s">
        <v>74</v>
      </c>
    </row>
    <row r="3" spans="1:22" ht="20" customHeight="1">
      <c r="A3" s="124" t="s">
        <v>45</v>
      </c>
      <c r="B3" s="85" t="s">
        <v>8</v>
      </c>
      <c r="C3" s="86" t="s">
        <v>66</v>
      </c>
      <c r="D3" s="163" t="s">
        <v>67</v>
      </c>
      <c r="E3" s="86" t="s">
        <v>68</v>
      </c>
      <c r="F3" s="163" t="s">
        <v>69</v>
      </c>
      <c r="G3" s="86" t="s">
        <v>70</v>
      </c>
      <c r="H3" s="163" t="s">
        <v>46</v>
      </c>
      <c r="I3" s="125" t="s">
        <v>17</v>
      </c>
      <c r="K3" s="84" t="s">
        <v>47</v>
      </c>
      <c r="L3" s="84">
        <f>I18</f>
        <v>20</v>
      </c>
      <c r="M3" s="123"/>
      <c r="N3" s="158"/>
      <c r="O3" s="160"/>
      <c r="P3" s="161"/>
      <c r="Q3" s="161"/>
      <c r="R3" s="161"/>
      <c r="S3" s="161"/>
      <c r="T3" s="161"/>
      <c r="U3" s="161"/>
      <c r="V3" s="161"/>
    </row>
    <row r="4" spans="1:22" ht="20" customHeight="1">
      <c r="A4" s="126" t="s">
        <v>45</v>
      </c>
      <c r="B4" s="364" t="s">
        <v>81</v>
      </c>
      <c r="C4" s="69"/>
      <c r="D4" s="162"/>
      <c r="E4" s="68"/>
      <c r="F4" s="162"/>
      <c r="G4" s="68"/>
      <c r="H4" s="162"/>
      <c r="I4" s="120">
        <f>SUM(C4:H4)</f>
        <v>0</v>
      </c>
      <c r="K4" s="84" t="s">
        <v>39</v>
      </c>
      <c r="L4" s="84">
        <f>I26</f>
        <v>310</v>
      </c>
      <c r="M4" s="123"/>
      <c r="N4" s="158"/>
      <c r="O4" s="159"/>
      <c r="P4" s="161"/>
      <c r="Q4" s="161"/>
      <c r="R4" s="161"/>
      <c r="S4" s="161"/>
      <c r="T4" s="161"/>
      <c r="U4" s="161"/>
      <c r="V4" s="161"/>
    </row>
    <row r="5" spans="1:22" ht="20" customHeight="1">
      <c r="A5" s="126" t="s">
        <v>45</v>
      </c>
      <c r="B5" s="364" t="s">
        <v>82</v>
      </c>
      <c r="C5" s="69"/>
      <c r="D5" s="162"/>
      <c r="E5" s="68"/>
      <c r="F5" s="162"/>
      <c r="G5" s="68"/>
      <c r="H5" s="162"/>
      <c r="I5" s="120">
        <f aca="true" t="shared" si="0" ref="I5:I9">SUM(C5:H5)</f>
        <v>0</v>
      </c>
      <c r="K5" s="84" t="s">
        <v>36</v>
      </c>
      <c r="L5" s="84">
        <f>I34</f>
        <v>270</v>
      </c>
      <c r="M5" s="123"/>
      <c r="N5" s="158"/>
      <c r="O5" s="159"/>
      <c r="P5" s="161"/>
      <c r="Q5" s="161"/>
      <c r="R5" s="161"/>
      <c r="S5" s="161"/>
      <c r="T5" s="161"/>
      <c r="U5" s="161"/>
      <c r="V5" s="161"/>
    </row>
    <row r="6" spans="1:22" ht="20" customHeight="1">
      <c r="A6" s="126" t="s">
        <v>45</v>
      </c>
      <c r="B6" s="364" t="s">
        <v>83</v>
      </c>
      <c r="C6" s="69"/>
      <c r="D6" s="162"/>
      <c r="E6" s="68"/>
      <c r="F6" s="162"/>
      <c r="G6" s="68"/>
      <c r="H6" s="162"/>
      <c r="I6" s="120">
        <f t="shared" si="0"/>
        <v>0</v>
      </c>
      <c r="K6" s="84" t="s">
        <v>48</v>
      </c>
      <c r="L6" s="84">
        <f>I50</f>
        <v>80</v>
      </c>
      <c r="M6" s="123"/>
      <c r="N6" s="89"/>
      <c r="O6" s="89"/>
      <c r="P6" s="161"/>
      <c r="Q6" s="161"/>
      <c r="R6" s="161"/>
      <c r="S6" s="161"/>
      <c r="T6" s="161"/>
      <c r="U6" s="161"/>
      <c r="V6" s="161"/>
    </row>
    <row r="7" spans="1:22" ht="20" customHeight="1">
      <c r="A7" s="126" t="s">
        <v>45</v>
      </c>
      <c r="B7" s="364" t="s">
        <v>84</v>
      </c>
      <c r="C7" s="69"/>
      <c r="D7" s="162"/>
      <c r="E7" s="68"/>
      <c r="F7" s="162"/>
      <c r="G7" s="68"/>
      <c r="H7" s="162"/>
      <c r="I7" s="120">
        <f t="shared" si="0"/>
        <v>0</v>
      </c>
      <c r="K7" s="84" t="s">
        <v>34</v>
      </c>
      <c r="L7" s="84">
        <f>I58</f>
        <v>195</v>
      </c>
      <c r="M7" s="123"/>
      <c r="N7" s="77"/>
      <c r="O7" s="77"/>
      <c r="P7" s="41"/>
      <c r="Q7" s="41"/>
      <c r="R7" s="41"/>
      <c r="S7" s="41"/>
      <c r="T7" s="41"/>
      <c r="U7" s="41"/>
      <c r="V7" s="41"/>
    </row>
    <row r="8" spans="1:22" ht="20" customHeight="1">
      <c r="A8" s="126" t="s">
        <v>45</v>
      </c>
      <c r="B8" s="364" t="s">
        <v>85</v>
      </c>
      <c r="C8" s="69"/>
      <c r="D8" s="162"/>
      <c r="E8" s="68"/>
      <c r="F8" s="162"/>
      <c r="G8" s="68"/>
      <c r="H8" s="162"/>
      <c r="I8" s="120">
        <f t="shared" si="0"/>
        <v>0</v>
      </c>
      <c r="J8" s="77"/>
      <c r="K8" s="84" t="s">
        <v>79</v>
      </c>
      <c r="L8" s="84">
        <f>I50</f>
        <v>80</v>
      </c>
      <c r="M8" s="123"/>
      <c r="N8" s="77"/>
      <c r="O8" s="77"/>
      <c r="P8" s="41"/>
      <c r="Q8" s="41"/>
      <c r="R8" s="41"/>
      <c r="S8" s="41"/>
      <c r="T8" s="41"/>
      <c r="U8" s="41"/>
      <c r="V8" s="41"/>
    </row>
    <row r="9" spans="1:22" ht="20" customHeight="1">
      <c r="A9" s="126" t="s">
        <v>45</v>
      </c>
      <c r="B9" s="364" t="s">
        <v>86</v>
      </c>
      <c r="C9" s="69"/>
      <c r="D9" s="162"/>
      <c r="E9" s="68"/>
      <c r="F9" s="162"/>
      <c r="G9" s="68"/>
      <c r="H9" s="162"/>
      <c r="I9" s="120">
        <f t="shared" si="0"/>
        <v>0</v>
      </c>
      <c r="K9" s="84" t="s">
        <v>49</v>
      </c>
      <c r="L9" s="84">
        <f>I66</f>
        <v>240</v>
      </c>
      <c r="M9" s="123"/>
      <c r="N9" s="77"/>
      <c r="O9" s="77"/>
      <c r="P9" s="41"/>
      <c r="Q9" s="41"/>
      <c r="R9" s="41"/>
      <c r="S9" s="41"/>
      <c r="T9" s="41"/>
      <c r="U9" s="41"/>
      <c r="V9" s="41"/>
    </row>
    <row r="10" spans="1:15" ht="20" customHeight="1">
      <c r="A10" s="127"/>
      <c r="B10" s="74"/>
      <c r="C10" s="122"/>
      <c r="D10" s="162"/>
      <c r="E10" s="122"/>
      <c r="F10" s="162"/>
      <c r="G10" s="122"/>
      <c r="H10" s="162"/>
      <c r="I10" s="128">
        <f>SUM(I4:I9)</f>
        <v>0</v>
      </c>
      <c r="K10" s="84" t="s">
        <v>50</v>
      </c>
      <c r="L10" s="84">
        <f>I74</f>
        <v>70</v>
      </c>
      <c r="M10" s="123"/>
      <c r="N10" s="77"/>
      <c r="O10" s="77"/>
    </row>
    <row r="11" spans="1:15" ht="20" customHeight="1">
      <c r="A11" s="129" t="s">
        <v>31</v>
      </c>
      <c r="B11" s="85" t="s">
        <v>8</v>
      </c>
      <c r="C11" s="86" t="s">
        <v>66</v>
      </c>
      <c r="D11" s="240" t="s">
        <v>67</v>
      </c>
      <c r="E11" s="86" t="s">
        <v>68</v>
      </c>
      <c r="F11" s="163" t="s">
        <v>69</v>
      </c>
      <c r="G11" s="86" t="s">
        <v>70</v>
      </c>
      <c r="H11" s="163" t="s">
        <v>46</v>
      </c>
      <c r="I11" s="125" t="s">
        <v>17</v>
      </c>
      <c r="K11" s="84" t="s">
        <v>51</v>
      </c>
      <c r="L11" s="84">
        <f>I90</f>
        <v>195</v>
      </c>
      <c r="M11" s="123"/>
      <c r="N11" s="77"/>
      <c r="O11" s="77"/>
    </row>
    <row r="12" spans="1:15" ht="20" customHeight="1">
      <c r="A12" s="126" t="s">
        <v>33</v>
      </c>
      <c r="B12" s="364" t="s">
        <v>176</v>
      </c>
      <c r="C12" s="144"/>
      <c r="D12" s="163"/>
      <c r="E12" s="86"/>
      <c r="F12" s="163"/>
      <c r="G12" s="86"/>
      <c r="H12" s="163">
        <f>TR!C26</f>
        <v>20</v>
      </c>
      <c r="I12" s="125">
        <f aca="true" t="shared" si="1" ref="I12:I17">SUM(C12:H12)</f>
        <v>20</v>
      </c>
      <c r="K12" s="84" t="s">
        <v>52</v>
      </c>
      <c r="L12" s="84">
        <f>I82</f>
        <v>0</v>
      </c>
      <c r="M12" s="132"/>
      <c r="N12" s="93"/>
      <c r="O12" s="77"/>
    </row>
    <row r="13" spans="1:15" ht="20" customHeight="1">
      <c r="A13" s="126" t="s">
        <v>33</v>
      </c>
      <c r="B13" s="364" t="s">
        <v>205</v>
      </c>
      <c r="C13" s="144"/>
      <c r="D13" s="334"/>
      <c r="E13" s="86"/>
      <c r="F13" s="163"/>
      <c r="G13" s="86"/>
      <c r="H13" s="163"/>
      <c r="I13" s="125">
        <f t="shared" si="1"/>
        <v>0</v>
      </c>
      <c r="K13" s="84" t="s">
        <v>53</v>
      </c>
      <c r="L13" s="131">
        <f>I98</f>
        <v>390</v>
      </c>
      <c r="M13" s="123"/>
      <c r="N13" s="93"/>
      <c r="O13" s="77"/>
    </row>
    <row r="14" spans="1:15" ht="20" customHeight="1">
      <c r="A14" s="126" t="s">
        <v>33</v>
      </c>
      <c r="B14" s="364" t="s">
        <v>177</v>
      </c>
      <c r="C14" s="617">
        <f>'BB'!C32</f>
        <v>0</v>
      </c>
      <c r="D14" s="163"/>
      <c r="E14" s="86"/>
      <c r="F14" s="163"/>
      <c r="G14" s="86"/>
      <c r="H14" s="163"/>
      <c r="I14" s="125">
        <f t="shared" si="1"/>
        <v>0</v>
      </c>
      <c r="K14" s="84" t="s">
        <v>54</v>
      </c>
      <c r="L14" s="84">
        <f>I106</f>
        <v>290</v>
      </c>
      <c r="M14" s="123"/>
      <c r="N14" s="93"/>
      <c r="O14" s="77"/>
    </row>
    <row r="15" spans="1:15" ht="20" customHeight="1">
      <c r="A15" s="126" t="s">
        <v>33</v>
      </c>
      <c r="B15" s="364" t="s">
        <v>206</v>
      </c>
      <c r="C15" s="144"/>
      <c r="D15" s="334"/>
      <c r="E15" s="86"/>
      <c r="F15" s="163"/>
      <c r="G15" s="86"/>
      <c r="H15" s="163"/>
      <c r="I15" s="125">
        <f t="shared" si="1"/>
        <v>0</v>
      </c>
      <c r="K15" s="84" t="s">
        <v>55</v>
      </c>
      <c r="L15" s="84">
        <f>I114</f>
        <v>150</v>
      </c>
      <c r="M15" s="123"/>
      <c r="N15" s="77"/>
      <c r="O15" s="77"/>
    </row>
    <row r="16" spans="1:15" ht="20" customHeight="1">
      <c r="A16" s="126" t="s">
        <v>33</v>
      </c>
      <c r="B16" s="364" t="s">
        <v>207</v>
      </c>
      <c r="C16" s="119"/>
      <c r="D16" s="162"/>
      <c r="E16" s="119"/>
      <c r="F16" s="162"/>
      <c r="G16" s="119"/>
      <c r="H16" s="162"/>
      <c r="I16" s="125">
        <f t="shared" si="1"/>
        <v>0</v>
      </c>
      <c r="K16" s="84" t="s">
        <v>56</v>
      </c>
      <c r="L16" s="84">
        <f>I122</f>
        <v>35</v>
      </c>
      <c r="M16" s="123"/>
      <c r="N16" s="93"/>
      <c r="O16" s="77"/>
    </row>
    <row r="17" spans="1:15" ht="20" customHeight="1">
      <c r="A17" s="126" t="s">
        <v>33</v>
      </c>
      <c r="B17" s="364" t="s">
        <v>178</v>
      </c>
      <c r="C17" s="119"/>
      <c r="D17" s="333"/>
      <c r="E17" s="119"/>
      <c r="F17" s="162"/>
      <c r="G17" s="119"/>
      <c r="H17" s="162"/>
      <c r="I17" s="125">
        <f t="shared" si="1"/>
        <v>0</v>
      </c>
      <c r="K17" s="84" t="s">
        <v>37</v>
      </c>
      <c r="L17" s="84">
        <f>I138</f>
        <v>0</v>
      </c>
      <c r="M17" s="123"/>
      <c r="N17" s="95"/>
      <c r="O17" s="77"/>
    </row>
    <row r="18" spans="1:15" ht="20" customHeight="1">
      <c r="A18" s="133"/>
      <c r="B18" s="79"/>
      <c r="C18" s="122"/>
      <c r="D18" s="162"/>
      <c r="E18" s="122"/>
      <c r="F18" s="162"/>
      <c r="G18" s="122"/>
      <c r="H18" s="162"/>
      <c r="I18" s="134">
        <f>SUM(I12:I17)</f>
        <v>20</v>
      </c>
      <c r="K18" s="84" t="s">
        <v>27</v>
      </c>
      <c r="L18" s="84">
        <f>I130</f>
        <v>260</v>
      </c>
      <c r="M18" s="77"/>
      <c r="N18" s="97"/>
      <c r="O18" s="77"/>
    </row>
    <row r="19" spans="1:15" ht="20" customHeight="1">
      <c r="A19" s="129" t="s">
        <v>39</v>
      </c>
      <c r="B19" s="85" t="s">
        <v>8</v>
      </c>
      <c r="C19" s="86" t="s">
        <v>66</v>
      </c>
      <c r="D19" s="163" t="s">
        <v>67</v>
      </c>
      <c r="E19" s="86" t="s">
        <v>68</v>
      </c>
      <c r="F19" s="163" t="s">
        <v>69</v>
      </c>
      <c r="G19" s="86" t="s">
        <v>70</v>
      </c>
      <c r="H19" s="163" t="s">
        <v>46</v>
      </c>
      <c r="I19" s="125" t="s">
        <v>17</v>
      </c>
      <c r="K19" s="135"/>
      <c r="L19" s="77"/>
      <c r="M19" s="77"/>
      <c r="N19" s="97"/>
      <c r="O19" s="77"/>
    </row>
    <row r="20" spans="1:15" ht="20" customHeight="1">
      <c r="A20" s="136" t="s">
        <v>39</v>
      </c>
      <c r="B20" s="364" t="s">
        <v>208</v>
      </c>
      <c r="C20" s="119"/>
      <c r="D20" s="162"/>
      <c r="E20" s="119"/>
      <c r="F20" s="162"/>
      <c r="G20" s="120"/>
      <c r="H20" s="162"/>
      <c r="I20" s="120">
        <f aca="true" t="shared" si="2" ref="I20:I25">SUM(C20:H20)</f>
        <v>0</v>
      </c>
      <c r="K20" s="135"/>
      <c r="L20" s="77"/>
      <c r="M20" s="77"/>
      <c r="N20" s="97"/>
      <c r="O20" s="77"/>
    </row>
    <row r="21" spans="1:15" ht="20" customHeight="1">
      <c r="A21" s="136" t="s">
        <v>39</v>
      </c>
      <c r="B21" s="364" t="s">
        <v>191</v>
      </c>
      <c r="C21" s="119"/>
      <c r="D21" s="162"/>
      <c r="E21" s="119"/>
      <c r="F21" s="162"/>
      <c r="G21" s="120"/>
      <c r="H21" s="162"/>
      <c r="I21" s="120">
        <f t="shared" si="2"/>
        <v>0</v>
      </c>
      <c r="K21" s="135"/>
      <c r="L21" s="77"/>
      <c r="M21" s="77"/>
      <c r="N21" s="97"/>
      <c r="O21" s="77"/>
    </row>
    <row r="22" spans="1:15" ht="20" customHeight="1">
      <c r="A22" s="136" t="s">
        <v>39</v>
      </c>
      <c r="B22" s="364" t="s">
        <v>209</v>
      </c>
      <c r="C22" s="119"/>
      <c r="D22" s="162"/>
      <c r="E22" s="119"/>
      <c r="F22" s="162"/>
      <c r="G22" s="120"/>
      <c r="H22" s="162"/>
      <c r="I22" s="120">
        <f t="shared" si="2"/>
        <v>0</v>
      </c>
      <c r="K22" s="135"/>
      <c r="L22" s="77"/>
      <c r="M22" s="77"/>
      <c r="N22" s="97"/>
      <c r="O22" s="77"/>
    </row>
    <row r="23" spans="1:15" ht="20" customHeight="1">
      <c r="A23" s="142" t="s">
        <v>39</v>
      </c>
      <c r="B23" s="364" t="s">
        <v>210</v>
      </c>
      <c r="C23" s="119"/>
      <c r="D23" s="119"/>
      <c r="E23" s="119"/>
      <c r="F23" s="119"/>
      <c r="G23" s="120"/>
      <c r="H23" s="119"/>
      <c r="I23" s="120">
        <f t="shared" si="2"/>
        <v>0</v>
      </c>
      <c r="K23" s="135"/>
      <c r="L23" s="77"/>
      <c r="M23" s="77"/>
      <c r="N23" s="97"/>
      <c r="O23" s="77"/>
    </row>
    <row r="24" spans="1:15" ht="20" customHeight="1">
      <c r="A24" s="136" t="s">
        <v>39</v>
      </c>
      <c r="B24" s="491" t="s">
        <v>192</v>
      </c>
      <c r="C24" s="119"/>
      <c r="D24" s="162">
        <f>SB!C25</f>
        <v>180</v>
      </c>
      <c r="E24" s="119"/>
      <c r="F24" s="162"/>
      <c r="G24" s="120"/>
      <c r="H24" s="162"/>
      <c r="I24" s="120">
        <f t="shared" si="2"/>
        <v>180</v>
      </c>
      <c r="K24" s="135"/>
      <c r="L24" s="77"/>
      <c r="M24" s="77"/>
      <c r="N24" s="77"/>
      <c r="O24" s="77"/>
    </row>
    <row r="25" spans="1:15" ht="20" customHeight="1">
      <c r="A25" s="136" t="s">
        <v>39</v>
      </c>
      <c r="B25" s="364" t="s">
        <v>193</v>
      </c>
      <c r="C25" s="119"/>
      <c r="D25" s="162"/>
      <c r="E25" s="119"/>
      <c r="F25" s="162"/>
      <c r="G25" s="119"/>
      <c r="H25" s="162">
        <f>TR!C25</f>
        <v>130</v>
      </c>
      <c r="I25" s="120">
        <f t="shared" si="2"/>
        <v>130</v>
      </c>
      <c r="K25" s="135"/>
      <c r="L25" s="77"/>
      <c r="M25" s="77"/>
      <c r="N25" s="98"/>
      <c r="O25" s="77"/>
    </row>
    <row r="26" spans="1:15" ht="20" customHeight="1">
      <c r="A26" s="133"/>
      <c r="B26" s="79"/>
      <c r="C26" s="122"/>
      <c r="D26" s="162"/>
      <c r="E26" s="122"/>
      <c r="F26" s="162"/>
      <c r="G26" s="122"/>
      <c r="H26" s="162"/>
      <c r="I26" s="134">
        <f>SUM(I20:I25)</f>
        <v>310</v>
      </c>
      <c r="K26" s="135"/>
      <c r="L26" s="77"/>
      <c r="M26" s="77"/>
      <c r="N26" s="93"/>
      <c r="O26" s="77"/>
    </row>
    <row r="27" spans="1:15" ht="20" customHeight="1">
      <c r="A27" s="129" t="s">
        <v>36</v>
      </c>
      <c r="B27" s="85" t="s">
        <v>8</v>
      </c>
      <c r="C27" s="86" t="s">
        <v>66</v>
      </c>
      <c r="D27" s="163" t="s">
        <v>67</v>
      </c>
      <c r="E27" s="86" t="s">
        <v>68</v>
      </c>
      <c r="F27" s="163" t="s">
        <v>69</v>
      </c>
      <c r="G27" s="86" t="s">
        <v>70</v>
      </c>
      <c r="H27" s="163" t="s">
        <v>46</v>
      </c>
      <c r="I27" s="125" t="s">
        <v>17</v>
      </c>
      <c r="K27" s="135"/>
      <c r="L27" s="77"/>
      <c r="M27" s="77"/>
      <c r="N27" s="93"/>
      <c r="O27" s="77"/>
    </row>
    <row r="28" spans="1:15" ht="20" customHeight="1">
      <c r="A28" s="126" t="s">
        <v>36</v>
      </c>
      <c r="B28" s="364" t="s">
        <v>172</v>
      </c>
      <c r="C28" s="119"/>
      <c r="D28" s="162"/>
      <c r="E28" s="119"/>
      <c r="F28" s="162"/>
      <c r="G28" s="119">
        <f>SW!C31</f>
        <v>150</v>
      </c>
      <c r="H28" s="162"/>
      <c r="I28" s="120">
        <f aca="true" t="shared" si="3" ref="I28:I33">SUM(C28:H28)</f>
        <v>150</v>
      </c>
      <c r="K28" s="135"/>
      <c r="L28" s="77"/>
      <c r="M28" s="77"/>
      <c r="N28" s="97"/>
      <c r="O28" s="77"/>
    </row>
    <row r="29" spans="1:15" ht="20" customHeight="1">
      <c r="A29" s="126" t="s">
        <v>36</v>
      </c>
      <c r="B29" s="364" t="s">
        <v>211</v>
      </c>
      <c r="C29" s="119"/>
      <c r="D29" s="162"/>
      <c r="E29" s="119"/>
      <c r="F29" s="162"/>
      <c r="G29" s="119"/>
      <c r="H29" s="162"/>
      <c r="I29" s="120">
        <f t="shared" si="3"/>
        <v>0</v>
      </c>
      <c r="K29" s="135"/>
      <c r="L29" s="77"/>
      <c r="M29" s="77"/>
      <c r="N29" s="97"/>
      <c r="O29" s="77"/>
    </row>
    <row r="30" spans="1:15" ht="20" customHeight="1">
      <c r="A30" s="126" t="s">
        <v>36</v>
      </c>
      <c r="B30" s="364" t="s">
        <v>173</v>
      </c>
      <c r="C30" s="119"/>
      <c r="D30" s="162"/>
      <c r="E30" s="119"/>
      <c r="F30" s="162"/>
      <c r="G30" s="120"/>
      <c r="H30" s="162"/>
      <c r="I30" s="120">
        <f t="shared" si="3"/>
        <v>0</v>
      </c>
      <c r="K30" s="135"/>
      <c r="L30" s="77"/>
      <c r="M30" s="77"/>
      <c r="N30" s="97"/>
      <c r="O30" s="77"/>
    </row>
    <row r="31" spans="1:15" ht="20" customHeight="1">
      <c r="A31" s="126" t="s">
        <v>36</v>
      </c>
      <c r="B31" s="364" t="s">
        <v>174</v>
      </c>
      <c r="C31" s="119"/>
      <c r="D31" s="162"/>
      <c r="E31" s="119"/>
      <c r="F31" s="162"/>
      <c r="G31" s="120">
        <f>SW!C30</f>
        <v>100</v>
      </c>
      <c r="H31" s="162"/>
      <c r="I31" s="120">
        <f t="shared" si="3"/>
        <v>100</v>
      </c>
      <c r="K31" s="135"/>
      <c r="L31" s="77"/>
      <c r="M31" s="77"/>
      <c r="N31" s="54"/>
      <c r="O31" s="77"/>
    </row>
    <row r="32" spans="1:15" ht="20" customHeight="1">
      <c r="A32" s="126" t="s">
        <v>36</v>
      </c>
      <c r="B32" s="364" t="s">
        <v>179</v>
      </c>
      <c r="C32" s="354">
        <f>'BB'!C31</f>
        <v>20</v>
      </c>
      <c r="D32" s="162"/>
      <c r="E32" s="119"/>
      <c r="F32" s="162"/>
      <c r="G32" s="120"/>
      <c r="H32" s="162"/>
      <c r="I32" s="120">
        <f t="shared" si="3"/>
        <v>20</v>
      </c>
      <c r="K32" s="135"/>
      <c r="L32" s="77"/>
      <c r="M32" s="77"/>
      <c r="N32" s="97"/>
      <c r="O32" s="77"/>
    </row>
    <row r="33" spans="1:15" ht="20" customHeight="1">
      <c r="A33" s="137" t="s">
        <v>36</v>
      </c>
      <c r="B33" s="364" t="s">
        <v>175</v>
      </c>
      <c r="C33" s="119"/>
      <c r="D33" s="162"/>
      <c r="E33" s="119"/>
      <c r="F33" s="162"/>
      <c r="G33" s="119"/>
      <c r="H33" s="162"/>
      <c r="I33" s="120">
        <f t="shared" si="3"/>
        <v>0</v>
      </c>
      <c r="K33" s="135"/>
      <c r="L33" s="77"/>
      <c r="M33" s="77"/>
      <c r="N33" s="93"/>
      <c r="O33" s="77"/>
    </row>
    <row r="34" spans="1:15" ht="20" customHeight="1">
      <c r="A34" s="133"/>
      <c r="B34" s="79"/>
      <c r="C34" s="122"/>
      <c r="D34" s="162"/>
      <c r="E34" s="122"/>
      <c r="F34" s="162"/>
      <c r="G34" s="122"/>
      <c r="H34" s="162"/>
      <c r="I34" s="128">
        <f>SUM(I28:I33)</f>
        <v>270</v>
      </c>
      <c r="K34" s="135"/>
      <c r="L34" s="77"/>
      <c r="M34" s="77"/>
      <c r="N34" s="93"/>
      <c r="O34" s="77"/>
    </row>
    <row r="35" spans="1:15" ht="20" customHeight="1">
      <c r="A35" s="129" t="s">
        <v>71</v>
      </c>
      <c r="B35" s="85" t="s">
        <v>8</v>
      </c>
      <c r="C35" s="86" t="s">
        <v>66</v>
      </c>
      <c r="D35" s="163" t="s">
        <v>67</v>
      </c>
      <c r="E35" s="86" t="s">
        <v>68</v>
      </c>
      <c r="F35" s="163" t="s">
        <v>69</v>
      </c>
      <c r="G35" s="86" t="s">
        <v>70</v>
      </c>
      <c r="H35" s="163" t="s">
        <v>46</v>
      </c>
      <c r="I35" s="125" t="s">
        <v>17</v>
      </c>
      <c r="K35" s="135"/>
      <c r="L35" s="77"/>
      <c r="M35" s="77"/>
      <c r="N35" s="93"/>
      <c r="O35" s="77"/>
    </row>
    <row r="36" spans="1:15" ht="20" customHeight="1">
      <c r="A36" s="138" t="s">
        <v>48</v>
      </c>
      <c r="B36" s="364" t="s">
        <v>194</v>
      </c>
      <c r="C36" s="86"/>
      <c r="D36" s="163"/>
      <c r="E36" s="144"/>
      <c r="F36" s="163"/>
      <c r="G36" s="86"/>
      <c r="H36" s="163"/>
      <c r="I36" s="125">
        <f aca="true" t="shared" si="4" ref="I36:I41">SUM(C36:H36)</f>
        <v>0</v>
      </c>
      <c r="K36" s="135"/>
      <c r="L36" s="77"/>
      <c r="M36" s="77"/>
      <c r="N36" s="93"/>
      <c r="O36" s="77"/>
    </row>
    <row r="37" spans="1:15" ht="20" customHeight="1">
      <c r="A37" s="138" t="s">
        <v>48</v>
      </c>
      <c r="B37" s="364" t="s">
        <v>212</v>
      </c>
      <c r="C37" s="86"/>
      <c r="D37" s="163"/>
      <c r="E37" s="144">
        <f>'BR'!C25</f>
        <v>110</v>
      </c>
      <c r="F37" s="163"/>
      <c r="G37" s="86"/>
      <c r="H37" s="163"/>
      <c r="I37" s="125">
        <f t="shared" si="4"/>
        <v>110</v>
      </c>
      <c r="K37" s="135"/>
      <c r="L37" s="77"/>
      <c r="M37" s="77"/>
      <c r="N37" s="93"/>
      <c r="O37" s="77"/>
    </row>
    <row r="38" spans="1:15" ht="20" customHeight="1">
      <c r="A38" s="139" t="s">
        <v>48</v>
      </c>
      <c r="B38" s="491" t="s">
        <v>213</v>
      </c>
      <c r="C38" s="86"/>
      <c r="D38" s="163"/>
      <c r="E38" s="144"/>
      <c r="F38" s="163"/>
      <c r="G38" s="86"/>
      <c r="H38" s="163"/>
      <c r="I38" s="125">
        <f t="shared" si="4"/>
        <v>0</v>
      </c>
      <c r="K38" s="135"/>
      <c r="L38" s="77"/>
      <c r="M38" s="77"/>
      <c r="N38" s="93"/>
      <c r="O38" s="77"/>
    </row>
    <row r="39" spans="1:15" ht="20" customHeight="1">
      <c r="A39" s="138" t="s">
        <v>48</v>
      </c>
      <c r="B39" s="492" t="s">
        <v>214</v>
      </c>
      <c r="C39" s="86"/>
      <c r="D39" s="163"/>
      <c r="E39" s="144"/>
      <c r="F39" s="163"/>
      <c r="G39" s="86"/>
      <c r="H39" s="163"/>
      <c r="I39" s="125">
        <f t="shared" si="4"/>
        <v>0</v>
      </c>
      <c r="K39" s="135"/>
      <c r="L39" s="77"/>
      <c r="M39" s="77"/>
      <c r="N39" s="97"/>
      <c r="O39" s="77"/>
    </row>
    <row r="40" spans="1:15" ht="20" customHeight="1">
      <c r="A40" s="138" t="s">
        <v>48</v>
      </c>
      <c r="B40" s="364" t="s">
        <v>215</v>
      </c>
      <c r="C40" s="119"/>
      <c r="D40" s="162"/>
      <c r="E40" s="119"/>
      <c r="F40" s="162"/>
      <c r="G40" s="119"/>
      <c r="H40" s="162"/>
      <c r="I40" s="125">
        <f t="shared" si="4"/>
        <v>0</v>
      </c>
      <c r="K40" s="135"/>
      <c r="L40" s="77"/>
      <c r="M40" s="77"/>
      <c r="N40" s="54"/>
      <c r="O40" s="77"/>
    </row>
    <row r="41" spans="1:15" ht="20" customHeight="1">
      <c r="A41" s="138" t="s">
        <v>48</v>
      </c>
      <c r="B41" s="491" t="s">
        <v>195</v>
      </c>
      <c r="C41" s="119"/>
      <c r="D41" s="162"/>
      <c r="E41" s="119"/>
      <c r="F41" s="162"/>
      <c r="G41" s="119"/>
      <c r="H41" s="162"/>
      <c r="I41" s="125">
        <f t="shared" si="4"/>
        <v>0</v>
      </c>
      <c r="K41" s="135"/>
      <c r="L41" s="77"/>
      <c r="M41" s="77"/>
      <c r="N41" s="98"/>
      <c r="O41" s="77"/>
    </row>
    <row r="42" spans="1:15" ht="20" customHeight="1">
      <c r="A42" s="192"/>
      <c r="B42" s="193"/>
      <c r="C42" s="194"/>
      <c r="D42" s="194"/>
      <c r="E42" s="194"/>
      <c r="F42" s="194"/>
      <c r="G42" s="194"/>
      <c r="H42" s="194"/>
      <c r="I42" s="195">
        <f>SUM(I36:I41)</f>
        <v>110</v>
      </c>
      <c r="K42" s="135"/>
      <c r="L42" s="77"/>
      <c r="M42" s="77"/>
      <c r="N42" s="98"/>
      <c r="O42" s="77"/>
    </row>
    <row r="43" spans="1:15" ht="20" customHeight="1">
      <c r="A43" s="196" t="s">
        <v>79</v>
      </c>
      <c r="B43" s="130"/>
      <c r="C43" s="119"/>
      <c r="D43" s="162"/>
      <c r="E43" s="119"/>
      <c r="F43" s="162"/>
      <c r="G43" s="119"/>
      <c r="H43" s="162"/>
      <c r="I43" s="125">
        <f>SUM(C43:H43)</f>
        <v>0</v>
      </c>
      <c r="K43" s="135"/>
      <c r="L43" s="77"/>
      <c r="M43" s="77"/>
      <c r="N43" s="98"/>
      <c r="O43" s="77"/>
    </row>
    <row r="44" spans="1:15" ht="20" customHeight="1">
      <c r="A44" s="138" t="s">
        <v>79</v>
      </c>
      <c r="B44" s="364" t="s">
        <v>166</v>
      </c>
      <c r="C44" s="119"/>
      <c r="D44" s="162"/>
      <c r="E44" s="119"/>
      <c r="F44" s="162"/>
      <c r="G44" s="119"/>
      <c r="H44" s="162"/>
      <c r="I44" s="125">
        <f aca="true" t="shared" si="5" ref="I44:I49">SUM(C44:H44)</f>
        <v>0</v>
      </c>
      <c r="K44" s="135"/>
      <c r="L44" s="77"/>
      <c r="M44" s="77"/>
      <c r="N44" s="98"/>
      <c r="O44" s="77"/>
    </row>
    <row r="45" spans="1:15" ht="20" customHeight="1">
      <c r="A45" s="138" t="s">
        <v>79</v>
      </c>
      <c r="B45" s="364" t="s">
        <v>167</v>
      </c>
      <c r="C45" s="119"/>
      <c r="D45" s="162"/>
      <c r="E45" s="119"/>
      <c r="F45" s="162"/>
      <c r="G45" s="119"/>
      <c r="H45" s="162"/>
      <c r="I45" s="125">
        <f t="shared" si="5"/>
        <v>0</v>
      </c>
      <c r="K45" s="135"/>
      <c r="L45" s="77"/>
      <c r="M45" s="77"/>
      <c r="N45" s="98"/>
      <c r="O45" s="77"/>
    </row>
    <row r="46" spans="1:15" ht="20" customHeight="1">
      <c r="A46" s="138" t="s">
        <v>79</v>
      </c>
      <c r="B46" s="364" t="s">
        <v>168</v>
      </c>
      <c r="C46" s="119"/>
      <c r="D46" s="162"/>
      <c r="E46" s="119"/>
      <c r="F46" s="162"/>
      <c r="G46" s="119"/>
      <c r="H46" s="162"/>
      <c r="I46" s="125">
        <f t="shared" si="5"/>
        <v>0</v>
      </c>
      <c r="K46" s="135"/>
      <c r="L46" s="77"/>
      <c r="M46" s="77"/>
      <c r="N46" s="98"/>
      <c r="O46" s="77"/>
    </row>
    <row r="47" spans="1:15" ht="20" customHeight="1">
      <c r="A47" s="138" t="s">
        <v>79</v>
      </c>
      <c r="B47" s="364" t="s">
        <v>169</v>
      </c>
      <c r="C47" s="119"/>
      <c r="D47" s="162"/>
      <c r="E47" s="119"/>
      <c r="F47" s="162">
        <f>TD!C29</f>
        <v>80</v>
      </c>
      <c r="G47" s="119"/>
      <c r="H47" s="162"/>
      <c r="I47" s="125">
        <f t="shared" si="5"/>
        <v>80</v>
      </c>
      <c r="K47" s="135"/>
      <c r="L47" s="77"/>
      <c r="M47" s="77"/>
      <c r="N47" s="98"/>
      <c r="O47" s="77"/>
    </row>
    <row r="48" spans="1:15" ht="20" customHeight="1">
      <c r="A48" s="138" t="s">
        <v>79</v>
      </c>
      <c r="B48" s="364" t="s">
        <v>170</v>
      </c>
      <c r="C48" s="119"/>
      <c r="D48" s="162"/>
      <c r="E48" s="119"/>
      <c r="F48" s="162"/>
      <c r="G48" s="119"/>
      <c r="H48" s="162"/>
      <c r="I48" s="125">
        <f t="shared" si="5"/>
        <v>0</v>
      </c>
      <c r="K48" s="135"/>
      <c r="L48" s="77"/>
      <c r="M48" s="77"/>
      <c r="N48" s="98"/>
      <c r="O48" s="77"/>
    </row>
    <row r="49" spans="1:15" ht="20" customHeight="1">
      <c r="A49" s="138" t="s">
        <v>79</v>
      </c>
      <c r="B49" s="130"/>
      <c r="C49" s="119"/>
      <c r="D49" s="162"/>
      <c r="E49" s="119"/>
      <c r="F49" s="162"/>
      <c r="G49" s="119"/>
      <c r="H49" s="162"/>
      <c r="I49" s="125">
        <f t="shared" si="5"/>
        <v>0</v>
      </c>
      <c r="K49" s="135"/>
      <c r="L49" s="77"/>
      <c r="M49" s="77"/>
      <c r="N49" s="98"/>
      <c r="O49" s="77"/>
    </row>
    <row r="50" spans="1:15" ht="20" customHeight="1">
      <c r="A50" s="133"/>
      <c r="B50" s="79"/>
      <c r="C50" s="122"/>
      <c r="D50" s="162"/>
      <c r="E50" s="122"/>
      <c r="F50" s="162"/>
      <c r="G50" s="122"/>
      <c r="H50" s="162"/>
      <c r="I50" s="134">
        <f>SUM(I43:I49)</f>
        <v>80</v>
      </c>
      <c r="K50" s="135"/>
      <c r="L50" s="77"/>
      <c r="M50" s="77"/>
      <c r="N50" s="98"/>
      <c r="O50" s="77"/>
    </row>
    <row r="51" spans="1:15" ht="20" customHeight="1">
      <c r="A51" s="129" t="s">
        <v>34</v>
      </c>
      <c r="B51" s="85" t="s">
        <v>8</v>
      </c>
      <c r="C51" s="86" t="s">
        <v>66</v>
      </c>
      <c r="D51" s="163" t="s">
        <v>67</v>
      </c>
      <c r="E51" s="86" t="s">
        <v>68</v>
      </c>
      <c r="F51" s="163" t="s">
        <v>69</v>
      </c>
      <c r="G51" s="86" t="s">
        <v>70</v>
      </c>
      <c r="H51" s="163" t="s">
        <v>46</v>
      </c>
      <c r="I51" s="125" t="s">
        <v>17</v>
      </c>
      <c r="K51" s="135"/>
      <c r="L51" s="77"/>
      <c r="M51" s="77"/>
      <c r="N51" s="98"/>
      <c r="O51" s="77"/>
    </row>
    <row r="52" spans="1:15" ht="20" customHeight="1">
      <c r="A52" s="137" t="s">
        <v>34</v>
      </c>
      <c r="B52" s="337" t="s">
        <v>72</v>
      </c>
      <c r="C52" s="119"/>
      <c r="D52" s="162"/>
      <c r="E52" s="119"/>
      <c r="F52" s="162"/>
      <c r="G52" s="119">
        <f>SW!C29</f>
        <v>105</v>
      </c>
      <c r="H52" s="162"/>
      <c r="I52" s="120">
        <f aca="true" t="shared" si="6" ref="I52:I57">SUM(C52:H52)</f>
        <v>105</v>
      </c>
      <c r="K52" s="135"/>
      <c r="L52" s="77"/>
      <c r="M52" s="77"/>
      <c r="N52" s="98"/>
      <c r="O52" s="77"/>
    </row>
    <row r="53" spans="1:15" ht="20" customHeight="1">
      <c r="A53" s="126" t="s">
        <v>34</v>
      </c>
      <c r="B53" s="364" t="s">
        <v>161</v>
      </c>
      <c r="C53" s="119"/>
      <c r="D53" s="162"/>
      <c r="E53" s="119"/>
      <c r="F53" s="162"/>
      <c r="G53" s="119">
        <f>SW!C28</f>
        <v>0</v>
      </c>
      <c r="H53" s="162"/>
      <c r="I53" s="120">
        <f t="shared" si="6"/>
        <v>0</v>
      </c>
      <c r="K53" s="135"/>
      <c r="L53" s="77"/>
      <c r="M53" s="77"/>
      <c r="N53" s="98"/>
      <c r="O53" s="77"/>
    </row>
    <row r="54" spans="1:15" ht="20" customHeight="1">
      <c r="A54" s="137" t="s">
        <v>34</v>
      </c>
      <c r="B54" s="364" t="s">
        <v>162</v>
      </c>
      <c r="C54" s="119"/>
      <c r="D54" s="354">
        <f>SB!C30</f>
        <v>70</v>
      </c>
      <c r="E54" s="119"/>
      <c r="F54" s="119"/>
      <c r="G54" s="120"/>
      <c r="H54" s="119"/>
      <c r="I54" s="120">
        <f t="shared" si="6"/>
        <v>70</v>
      </c>
      <c r="K54" s="135"/>
      <c r="L54" s="77"/>
      <c r="M54" s="77"/>
      <c r="N54" s="54"/>
      <c r="O54" s="77"/>
    </row>
    <row r="55" spans="1:15" ht="20" customHeight="1">
      <c r="A55" s="126" t="s">
        <v>34</v>
      </c>
      <c r="B55" s="364" t="s">
        <v>163</v>
      </c>
      <c r="C55" s="119"/>
      <c r="D55" s="162"/>
      <c r="E55" s="119"/>
      <c r="F55" s="162"/>
      <c r="G55" s="120"/>
      <c r="H55" s="162"/>
      <c r="I55" s="120">
        <f t="shared" si="6"/>
        <v>0</v>
      </c>
      <c r="K55" s="135"/>
      <c r="L55" s="77"/>
      <c r="M55" s="77"/>
      <c r="N55" s="54"/>
      <c r="O55" s="77"/>
    </row>
    <row r="56" spans="1:15" ht="20" customHeight="1">
      <c r="A56" s="126" t="s">
        <v>34</v>
      </c>
      <c r="B56" s="364" t="s">
        <v>164</v>
      </c>
      <c r="C56" s="119"/>
      <c r="D56" s="162"/>
      <c r="E56" s="119"/>
      <c r="F56" s="162">
        <f>TD!C30</f>
        <v>0</v>
      </c>
      <c r="G56" s="120"/>
      <c r="H56" s="162"/>
      <c r="I56" s="120">
        <f t="shared" si="6"/>
        <v>0</v>
      </c>
      <c r="K56" s="135"/>
      <c r="L56" s="77"/>
      <c r="M56" s="77"/>
      <c r="N56" s="54"/>
      <c r="O56" s="77"/>
    </row>
    <row r="57" spans="1:15" ht="20" customHeight="1">
      <c r="A57" s="126" t="s">
        <v>34</v>
      </c>
      <c r="B57" s="364" t="s">
        <v>165</v>
      </c>
      <c r="C57" s="119"/>
      <c r="D57" s="333">
        <f>SB!C28</f>
        <v>20</v>
      </c>
      <c r="E57" s="119"/>
      <c r="F57" s="162"/>
      <c r="G57" s="119"/>
      <c r="H57" s="162"/>
      <c r="I57" s="120">
        <f t="shared" si="6"/>
        <v>20</v>
      </c>
      <c r="K57" s="135"/>
      <c r="L57" s="77"/>
      <c r="M57" s="77"/>
      <c r="N57" s="54"/>
      <c r="O57" s="77"/>
    </row>
    <row r="58" spans="1:15" ht="20" customHeight="1">
      <c r="A58" s="133"/>
      <c r="B58" s="79"/>
      <c r="C58" s="122"/>
      <c r="D58" s="162"/>
      <c r="E58" s="122"/>
      <c r="F58" s="162"/>
      <c r="G58" s="122"/>
      <c r="H58" s="162"/>
      <c r="I58" s="134">
        <f>SUM(I52:I57)</f>
        <v>195</v>
      </c>
      <c r="K58" s="135"/>
      <c r="L58" s="77"/>
      <c r="M58" s="77"/>
      <c r="N58" s="54"/>
      <c r="O58" s="77"/>
    </row>
    <row r="59" spans="1:15" ht="20" customHeight="1">
      <c r="A59" s="129" t="s">
        <v>28</v>
      </c>
      <c r="B59" s="85" t="s">
        <v>8</v>
      </c>
      <c r="C59" s="86" t="s">
        <v>66</v>
      </c>
      <c r="D59" s="163" t="s">
        <v>67</v>
      </c>
      <c r="E59" s="86" t="s">
        <v>68</v>
      </c>
      <c r="F59" s="163" t="s">
        <v>69</v>
      </c>
      <c r="G59" s="86" t="s">
        <v>70</v>
      </c>
      <c r="H59" s="163" t="s">
        <v>46</v>
      </c>
      <c r="I59" s="125" t="s">
        <v>17</v>
      </c>
      <c r="K59" s="135"/>
      <c r="L59" s="77"/>
      <c r="M59" s="77"/>
      <c r="N59" s="54"/>
      <c r="O59" s="77"/>
    </row>
    <row r="60" spans="1:15" ht="20" customHeight="1">
      <c r="A60" s="140" t="s">
        <v>49</v>
      </c>
      <c r="B60" s="364" t="s">
        <v>196</v>
      </c>
      <c r="C60" s="119"/>
      <c r="D60" s="162"/>
      <c r="E60" s="119"/>
      <c r="F60" s="162"/>
      <c r="G60" s="119"/>
      <c r="H60" s="162"/>
      <c r="I60" s="120">
        <f aca="true" t="shared" si="7" ref="I60:I65">SUM(C60:H60)</f>
        <v>0</v>
      </c>
      <c r="K60" s="135"/>
      <c r="L60" s="77"/>
      <c r="M60" s="77"/>
      <c r="N60" s="54"/>
      <c r="O60" s="77"/>
    </row>
    <row r="61" spans="1:15" ht="20" customHeight="1">
      <c r="A61" s="140" t="s">
        <v>49</v>
      </c>
      <c r="B61" s="364" t="s">
        <v>217</v>
      </c>
      <c r="C61" s="119"/>
      <c r="D61" s="162"/>
      <c r="E61" s="119"/>
      <c r="F61" s="162"/>
      <c r="G61" s="119">
        <f>SW!C26</f>
        <v>40</v>
      </c>
      <c r="H61" s="162"/>
      <c r="I61" s="120">
        <f t="shared" si="7"/>
        <v>40</v>
      </c>
      <c r="K61" s="135"/>
      <c r="L61" s="77"/>
      <c r="M61" s="77"/>
      <c r="N61" s="98"/>
      <c r="O61" s="77"/>
    </row>
    <row r="62" spans="1:15" ht="20" customHeight="1">
      <c r="A62" s="140" t="s">
        <v>49</v>
      </c>
      <c r="B62" s="364" t="s">
        <v>159</v>
      </c>
      <c r="C62" s="119"/>
      <c r="D62" s="333">
        <f>SB!C29</f>
        <v>5</v>
      </c>
      <c r="E62" s="119"/>
      <c r="F62" s="162"/>
      <c r="G62" s="120"/>
      <c r="H62" s="162"/>
      <c r="I62" s="120">
        <f t="shared" si="7"/>
        <v>5</v>
      </c>
      <c r="K62" s="135"/>
      <c r="L62" s="77"/>
      <c r="M62" s="77"/>
      <c r="N62" s="98"/>
      <c r="O62" s="77"/>
    </row>
    <row r="63" spans="1:15" ht="20" customHeight="1">
      <c r="A63" s="140" t="s">
        <v>49</v>
      </c>
      <c r="B63" s="364" t="s">
        <v>218</v>
      </c>
      <c r="C63" s="119"/>
      <c r="D63" s="333"/>
      <c r="E63" s="119"/>
      <c r="F63" s="162"/>
      <c r="G63" s="120"/>
      <c r="H63" s="162"/>
      <c r="I63" s="120">
        <f t="shared" si="7"/>
        <v>0</v>
      </c>
      <c r="K63" s="135"/>
      <c r="L63" s="77"/>
      <c r="M63" s="77"/>
      <c r="N63" s="97"/>
      <c r="O63" s="77"/>
    </row>
    <row r="64" spans="1:15" ht="20" customHeight="1">
      <c r="A64" s="140" t="s">
        <v>49</v>
      </c>
      <c r="B64" s="364" t="s">
        <v>277</v>
      </c>
      <c r="C64" s="119"/>
      <c r="D64" s="162"/>
      <c r="E64" s="119"/>
      <c r="F64" s="162"/>
      <c r="G64" s="120">
        <f>SW!C33</f>
        <v>70</v>
      </c>
      <c r="H64" s="162"/>
      <c r="I64" s="120">
        <f t="shared" si="7"/>
        <v>70</v>
      </c>
      <c r="K64" s="135"/>
      <c r="L64" s="77"/>
      <c r="M64" s="77"/>
      <c r="N64" s="97"/>
      <c r="O64" s="77"/>
    </row>
    <row r="65" spans="1:15" ht="20" customHeight="1">
      <c r="A65" s="140" t="s">
        <v>49</v>
      </c>
      <c r="B65" s="364" t="s">
        <v>160</v>
      </c>
      <c r="C65" s="119">
        <f>'BB'!C27</f>
        <v>125</v>
      </c>
      <c r="D65" s="162"/>
      <c r="E65" s="119"/>
      <c r="F65" s="162"/>
      <c r="G65" s="119"/>
      <c r="H65" s="162"/>
      <c r="I65" s="120">
        <f t="shared" si="7"/>
        <v>125</v>
      </c>
      <c r="K65" s="135"/>
      <c r="L65" s="77"/>
      <c r="M65" s="77"/>
      <c r="N65" s="93"/>
      <c r="O65" s="77"/>
    </row>
    <row r="66" spans="1:15" ht="20" customHeight="1">
      <c r="A66" s="133"/>
      <c r="B66" s="79"/>
      <c r="C66" s="122"/>
      <c r="D66" s="162"/>
      <c r="E66" s="122"/>
      <c r="F66" s="162"/>
      <c r="G66" s="122"/>
      <c r="H66" s="162"/>
      <c r="I66" s="134">
        <f>SUM(I60:I65)</f>
        <v>240</v>
      </c>
      <c r="K66" s="135"/>
      <c r="L66" s="77"/>
      <c r="M66" s="77"/>
      <c r="N66" s="93"/>
      <c r="O66" s="77"/>
    </row>
    <row r="67" spans="1:15" ht="20" customHeight="1">
      <c r="A67" s="129" t="s">
        <v>30</v>
      </c>
      <c r="B67" s="85" t="s">
        <v>8</v>
      </c>
      <c r="C67" s="86" t="s">
        <v>66</v>
      </c>
      <c r="D67" s="163" t="s">
        <v>67</v>
      </c>
      <c r="E67" s="86" t="s">
        <v>68</v>
      </c>
      <c r="F67" s="163" t="s">
        <v>69</v>
      </c>
      <c r="G67" s="86" t="s">
        <v>70</v>
      </c>
      <c r="H67" s="163" t="s">
        <v>46</v>
      </c>
      <c r="I67" s="125" t="s">
        <v>17</v>
      </c>
      <c r="K67" s="135"/>
      <c r="L67" s="77"/>
      <c r="M67" s="77"/>
      <c r="N67" s="107"/>
      <c r="O67" s="77"/>
    </row>
    <row r="68" spans="1:15" ht="20" customHeight="1">
      <c r="A68" s="141" t="s">
        <v>50</v>
      </c>
      <c r="B68" s="364" t="s">
        <v>183</v>
      </c>
      <c r="C68" s="86"/>
      <c r="D68" s="163"/>
      <c r="E68" s="86"/>
      <c r="F68" s="163"/>
      <c r="G68" s="86"/>
      <c r="H68" s="163"/>
      <c r="I68" s="125">
        <f aca="true" t="shared" si="8" ref="I68:I73">SUM(C68:H68)</f>
        <v>0</v>
      </c>
      <c r="K68" s="135"/>
      <c r="L68" s="77"/>
      <c r="M68" s="77"/>
      <c r="N68" s="98"/>
      <c r="O68" s="77"/>
    </row>
    <row r="69" spans="1:15" ht="20" customHeight="1">
      <c r="A69" s="141" t="s">
        <v>50</v>
      </c>
      <c r="B69" s="364" t="s">
        <v>158</v>
      </c>
      <c r="C69" s="86"/>
      <c r="D69" s="163"/>
      <c r="E69" s="86"/>
      <c r="F69" s="163"/>
      <c r="G69" s="86"/>
      <c r="H69" s="163"/>
      <c r="I69" s="125">
        <f t="shared" si="8"/>
        <v>0</v>
      </c>
      <c r="K69" s="135"/>
      <c r="L69" s="77"/>
      <c r="M69" s="77"/>
      <c r="N69" s="98"/>
      <c r="O69" s="77"/>
    </row>
    <row r="70" spans="1:15" ht="20" customHeight="1">
      <c r="A70" s="141" t="s">
        <v>50</v>
      </c>
      <c r="B70" s="494" t="s">
        <v>220</v>
      </c>
      <c r="C70" s="86"/>
      <c r="D70" s="163"/>
      <c r="E70" s="86"/>
      <c r="F70" s="163"/>
      <c r="G70" s="86"/>
      <c r="H70" s="163"/>
      <c r="I70" s="125">
        <f t="shared" si="8"/>
        <v>0</v>
      </c>
      <c r="K70" s="135"/>
      <c r="L70" s="77"/>
      <c r="M70" s="77"/>
      <c r="N70" s="98"/>
      <c r="O70" s="77"/>
    </row>
    <row r="71" spans="1:15" ht="20" customHeight="1">
      <c r="A71" s="141" t="s">
        <v>50</v>
      </c>
      <c r="B71" s="364" t="s">
        <v>188</v>
      </c>
      <c r="C71" s="86"/>
      <c r="D71" s="163"/>
      <c r="E71" s="86"/>
      <c r="F71" s="163">
        <f>TD!C25</f>
        <v>70</v>
      </c>
      <c r="G71" s="86"/>
      <c r="H71" s="163"/>
      <c r="I71" s="125">
        <f t="shared" si="8"/>
        <v>70</v>
      </c>
      <c r="K71" s="135"/>
      <c r="L71" s="77"/>
      <c r="M71" s="77"/>
      <c r="N71" s="77"/>
      <c r="O71" s="77"/>
    </row>
    <row r="72" spans="1:15" ht="20" customHeight="1">
      <c r="A72" s="141" t="s">
        <v>50</v>
      </c>
      <c r="B72" s="364" t="s">
        <v>221</v>
      </c>
      <c r="C72" s="119"/>
      <c r="D72" s="162"/>
      <c r="E72" s="119"/>
      <c r="F72" s="162"/>
      <c r="G72" s="119"/>
      <c r="H72" s="162"/>
      <c r="I72" s="125">
        <f t="shared" si="8"/>
        <v>0</v>
      </c>
      <c r="K72" s="135"/>
      <c r="L72" s="77"/>
      <c r="M72" s="77"/>
      <c r="N72" s="77"/>
      <c r="O72" s="77"/>
    </row>
    <row r="73" spans="1:15" ht="20" customHeight="1">
      <c r="A73" s="141" t="s">
        <v>50</v>
      </c>
      <c r="B73" s="364" t="s">
        <v>222</v>
      </c>
      <c r="C73" s="119"/>
      <c r="D73" s="162"/>
      <c r="E73" s="119"/>
      <c r="F73" s="162"/>
      <c r="G73" s="119"/>
      <c r="H73" s="162"/>
      <c r="I73" s="125">
        <f t="shared" si="8"/>
        <v>0</v>
      </c>
      <c r="K73" s="135"/>
      <c r="L73" s="77"/>
      <c r="M73" s="77"/>
      <c r="N73" s="54"/>
      <c r="O73" s="77"/>
    </row>
    <row r="74" spans="1:15" ht="20" customHeight="1">
      <c r="A74" s="133"/>
      <c r="B74" s="79"/>
      <c r="C74" s="122"/>
      <c r="D74" s="162"/>
      <c r="E74" s="122"/>
      <c r="F74" s="162"/>
      <c r="G74" s="122"/>
      <c r="H74" s="162"/>
      <c r="I74" s="134">
        <f>SUM(I68:I73)</f>
        <v>70</v>
      </c>
      <c r="K74" s="135"/>
      <c r="L74" s="77"/>
      <c r="M74" s="77"/>
      <c r="N74" s="54"/>
      <c r="O74" s="77"/>
    </row>
    <row r="75" spans="1:15" ht="20" customHeight="1">
      <c r="A75" s="129" t="s">
        <v>38</v>
      </c>
      <c r="B75" s="85" t="s">
        <v>8</v>
      </c>
      <c r="C75" s="86" t="s">
        <v>66</v>
      </c>
      <c r="D75" s="163" t="s">
        <v>67</v>
      </c>
      <c r="E75" s="86" t="s">
        <v>68</v>
      </c>
      <c r="F75" s="163" t="s">
        <v>69</v>
      </c>
      <c r="G75" s="86" t="s">
        <v>70</v>
      </c>
      <c r="H75" s="163" t="s">
        <v>46</v>
      </c>
      <c r="I75" s="125" t="s">
        <v>17</v>
      </c>
      <c r="J75" s="77"/>
      <c r="K75" s="135"/>
      <c r="L75" s="77"/>
      <c r="M75" s="77"/>
      <c r="N75" s="98"/>
      <c r="O75" s="77"/>
    </row>
    <row r="76" spans="1:15" ht="20" customHeight="1">
      <c r="A76" s="142" t="s">
        <v>52</v>
      </c>
      <c r="B76" s="364" t="s">
        <v>148</v>
      </c>
      <c r="C76" s="86"/>
      <c r="D76" s="163"/>
      <c r="E76" s="86"/>
      <c r="F76" s="163"/>
      <c r="G76" s="86"/>
      <c r="H76" s="163"/>
      <c r="I76" s="125">
        <f aca="true" t="shared" si="9" ref="I76:I81">SUM(C76:H76)</f>
        <v>0</v>
      </c>
      <c r="K76" s="77"/>
      <c r="L76" s="77"/>
      <c r="M76" s="77"/>
      <c r="N76" s="98"/>
      <c r="O76" s="77"/>
    </row>
    <row r="77" spans="1:15" ht="20" customHeight="1">
      <c r="A77" s="142" t="s">
        <v>52</v>
      </c>
      <c r="B77" s="364" t="s">
        <v>197</v>
      </c>
      <c r="C77" s="86"/>
      <c r="D77" s="163"/>
      <c r="E77" s="86"/>
      <c r="F77" s="163"/>
      <c r="G77" s="144"/>
      <c r="H77" s="163"/>
      <c r="I77" s="125">
        <f t="shared" si="9"/>
        <v>0</v>
      </c>
      <c r="K77" s="135"/>
      <c r="L77" s="77"/>
      <c r="M77" s="77"/>
      <c r="N77" s="107"/>
      <c r="O77" s="77"/>
    </row>
    <row r="78" spans="1:15" ht="20" customHeight="1">
      <c r="A78" s="142" t="s">
        <v>52</v>
      </c>
      <c r="B78" s="364" t="s">
        <v>149</v>
      </c>
      <c r="C78" s="86"/>
      <c r="D78" s="163"/>
      <c r="E78" s="86"/>
      <c r="F78" s="163"/>
      <c r="G78" s="144"/>
      <c r="H78" s="163"/>
      <c r="I78" s="125">
        <f t="shared" si="9"/>
        <v>0</v>
      </c>
      <c r="K78" s="135"/>
      <c r="L78" s="77"/>
      <c r="M78" s="77"/>
      <c r="N78" s="107"/>
      <c r="O78" s="77"/>
    </row>
    <row r="79" spans="1:15" ht="20" customHeight="1">
      <c r="A79" s="142" t="s">
        <v>52</v>
      </c>
      <c r="B79" s="364" t="s">
        <v>150</v>
      </c>
      <c r="C79" s="119"/>
      <c r="D79" s="162"/>
      <c r="E79" s="119"/>
      <c r="F79" s="162"/>
      <c r="G79" s="119"/>
      <c r="H79" s="162"/>
      <c r="I79" s="125">
        <f t="shared" si="9"/>
        <v>0</v>
      </c>
      <c r="K79" s="135"/>
      <c r="L79" s="77"/>
      <c r="M79" s="77"/>
      <c r="N79" s="98"/>
      <c r="O79" s="77"/>
    </row>
    <row r="80" spans="1:15" ht="20" customHeight="1">
      <c r="A80" s="142" t="s">
        <v>52</v>
      </c>
      <c r="B80" s="364" t="s">
        <v>151</v>
      </c>
      <c r="C80" s="119"/>
      <c r="D80" s="162"/>
      <c r="E80" s="119"/>
      <c r="F80" s="162"/>
      <c r="G80" s="119"/>
      <c r="H80" s="162"/>
      <c r="I80" s="125">
        <f t="shared" si="9"/>
        <v>0</v>
      </c>
      <c r="K80" s="135"/>
      <c r="L80" s="77"/>
      <c r="M80" s="77"/>
      <c r="N80" s="98"/>
      <c r="O80" s="77"/>
    </row>
    <row r="81" spans="1:15" ht="20" customHeight="1">
      <c r="A81" s="142" t="s">
        <v>52</v>
      </c>
      <c r="B81" s="364" t="s">
        <v>223</v>
      </c>
      <c r="C81" s="119"/>
      <c r="D81" s="162"/>
      <c r="E81" s="119"/>
      <c r="F81" s="162"/>
      <c r="G81" s="119"/>
      <c r="H81" s="162"/>
      <c r="I81" s="125">
        <f t="shared" si="9"/>
        <v>0</v>
      </c>
      <c r="K81" s="135"/>
      <c r="L81" s="77"/>
      <c r="M81" s="77"/>
      <c r="N81" s="77"/>
      <c r="O81" s="77"/>
    </row>
    <row r="82" spans="1:15" ht="20" customHeight="1">
      <c r="A82" s="133"/>
      <c r="B82" s="79"/>
      <c r="C82" s="122"/>
      <c r="D82" s="162"/>
      <c r="E82" s="122"/>
      <c r="F82" s="162"/>
      <c r="G82" s="122"/>
      <c r="H82" s="162"/>
      <c r="I82" s="134">
        <f>SUM(I76:I81)</f>
        <v>0</v>
      </c>
      <c r="K82" s="135"/>
      <c r="L82" s="77"/>
      <c r="M82" s="77"/>
      <c r="N82" s="77"/>
      <c r="O82" s="77"/>
    </row>
    <row r="83" spans="1:15" ht="20" customHeight="1">
      <c r="A83" s="129" t="s">
        <v>57</v>
      </c>
      <c r="B83" s="85" t="s">
        <v>8</v>
      </c>
      <c r="C83" s="86" t="s">
        <v>66</v>
      </c>
      <c r="D83" s="163" t="s">
        <v>67</v>
      </c>
      <c r="E83" s="86" t="s">
        <v>68</v>
      </c>
      <c r="F83" s="163" t="s">
        <v>69</v>
      </c>
      <c r="G83" s="86" t="s">
        <v>70</v>
      </c>
      <c r="H83" s="163" t="s">
        <v>46</v>
      </c>
      <c r="I83" s="125" t="s">
        <v>17</v>
      </c>
      <c r="L83" s="77"/>
      <c r="M83" s="77"/>
      <c r="N83" s="77"/>
      <c r="O83" s="77"/>
    </row>
    <row r="84" spans="1:15" ht="20" customHeight="1">
      <c r="A84" s="136" t="s">
        <v>58</v>
      </c>
      <c r="B84" s="364" t="s">
        <v>152</v>
      </c>
      <c r="C84" s="86"/>
      <c r="D84" s="163"/>
      <c r="E84" s="86"/>
      <c r="F84" s="163"/>
      <c r="G84" s="86"/>
      <c r="H84" s="163"/>
      <c r="I84" s="125">
        <f aca="true" t="shared" si="10" ref="I84:I89">SUM(C84:H84)</f>
        <v>0</v>
      </c>
      <c r="L84" s="77"/>
      <c r="M84" s="77"/>
      <c r="N84" s="77"/>
      <c r="O84" s="77"/>
    </row>
    <row r="85" spans="1:15" ht="20" customHeight="1">
      <c r="A85" s="136" t="s">
        <v>58</v>
      </c>
      <c r="B85" s="364" t="s">
        <v>153</v>
      </c>
      <c r="C85" s="86"/>
      <c r="D85" s="163"/>
      <c r="E85" s="86"/>
      <c r="F85" s="163"/>
      <c r="G85" s="86"/>
      <c r="H85" s="163"/>
      <c r="I85" s="125">
        <f t="shared" si="10"/>
        <v>0</v>
      </c>
      <c r="L85" s="77"/>
      <c r="M85" s="77"/>
      <c r="N85" s="77"/>
      <c r="O85" s="77"/>
    </row>
    <row r="86" spans="1:15" ht="20" customHeight="1">
      <c r="A86" s="136" t="s">
        <v>58</v>
      </c>
      <c r="B86" s="492" t="s">
        <v>154</v>
      </c>
      <c r="C86" s="86"/>
      <c r="D86" s="163"/>
      <c r="E86" s="86"/>
      <c r="F86" s="163"/>
      <c r="G86" s="86"/>
      <c r="H86" s="163"/>
      <c r="I86" s="125">
        <f t="shared" si="10"/>
        <v>0</v>
      </c>
      <c r="L86" s="77"/>
      <c r="M86" s="77"/>
      <c r="N86" s="77"/>
      <c r="O86" s="77"/>
    </row>
    <row r="87" spans="1:15" ht="20" customHeight="1">
      <c r="A87" s="136" t="s">
        <v>58</v>
      </c>
      <c r="B87" s="364" t="s">
        <v>155</v>
      </c>
      <c r="C87" s="119"/>
      <c r="D87" s="162"/>
      <c r="E87" s="119"/>
      <c r="F87" s="162"/>
      <c r="G87" s="119"/>
      <c r="H87" s="162"/>
      <c r="I87" s="125">
        <f t="shared" si="10"/>
        <v>0</v>
      </c>
      <c r="L87" s="77"/>
      <c r="M87" s="77"/>
      <c r="N87" s="77"/>
      <c r="O87" s="77"/>
    </row>
    <row r="88" spans="1:15" ht="20" customHeight="1">
      <c r="A88" s="621" t="s">
        <v>58</v>
      </c>
      <c r="B88" s="622" t="s">
        <v>156</v>
      </c>
      <c r="C88" s="623"/>
      <c r="D88" s="623"/>
      <c r="E88" s="623"/>
      <c r="F88" s="623">
        <f>TD!C28</f>
        <v>155</v>
      </c>
      <c r="G88" s="623">
        <f>SW!C32</f>
        <v>40</v>
      </c>
      <c r="H88" s="623"/>
      <c r="I88" s="624">
        <f t="shared" si="10"/>
        <v>195</v>
      </c>
      <c r="L88" s="77"/>
      <c r="M88" s="77"/>
      <c r="N88" s="77"/>
      <c r="O88" s="77"/>
    </row>
    <row r="89" spans="1:15" ht="20" customHeight="1">
      <c r="A89" s="136" t="s">
        <v>58</v>
      </c>
      <c r="B89" s="364" t="s">
        <v>157</v>
      </c>
      <c r="C89" s="119"/>
      <c r="D89" s="162"/>
      <c r="E89" s="119"/>
      <c r="F89" s="162"/>
      <c r="G89" s="119"/>
      <c r="H89" s="162"/>
      <c r="I89" s="125">
        <f t="shared" si="10"/>
        <v>0</v>
      </c>
      <c r="K89" s="135"/>
      <c r="L89" s="77"/>
      <c r="M89" s="77"/>
      <c r="N89" s="77"/>
      <c r="O89" s="77"/>
    </row>
    <row r="90" spans="1:15" ht="20" customHeight="1">
      <c r="A90" s="133"/>
      <c r="B90" s="79"/>
      <c r="C90" s="122"/>
      <c r="D90" s="162"/>
      <c r="E90" s="122"/>
      <c r="F90" s="162"/>
      <c r="G90" s="122"/>
      <c r="H90" s="162"/>
      <c r="I90" s="134">
        <f>SUM(I84:I89)</f>
        <v>195</v>
      </c>
      <c r="K90" s="135"/>
      <c r="L90" s="77"/>
      <c r="M90" s="77"/>
      <c r="N90" s="77"/>
      <c r="O90" s="77"/>
    </row>
    <row r="91" spans="1:15" ht="20" customHeight="1">
      <c r="A91" s="129" t="s">
        <v>59</v>
      </c>
      <c r="B91" s="85" t="s">
        <v>8</v>
      </c>
      <c r="C91" s="86" t="s">
        <v>66</v>
      </c>
      <c r="D91" s="163" t="s">
        <v>67</v>
      </c>
      <c r="E91" s="86" t="s">
        <v>68</v>
      </c>
      <c r="F91" s="163" t="s">
        <v>69</v>
      </c>
      <c r="G91" s="86" t="s">
        <v>70</v>
      </c>
      <c r="H91" s="163" t="s">
        <v>46</v>
      </c>
      <c r="I91" s="125" t="s">
        <v>17</v>
      </c>
      <c r="K91" s="135"/>
      <c r="L91" s="77"/>
      <c r="M91" s="77"/>
      <c r="N91" s="77"/>
      <c r="O91" s="77"/>
    </row>
    <row r="92" spans="1:15" ht="20" customHeight="1">
      <c r="A92" s="142" t="s">
        <v>59</v>
      </c>
      <c r="B92" s="364" t="s">
        <v>224</v>
      </c>
      <c r="C92" s="119"/>
      <c r="D92" s="354">
        <f>SB!C26</f>
        <v>145</v>
      </c>
      <c r="E92" s="119"/>
      <c r="F92" s="119"/>
      <c r="G92" s="119"/>
      <c r="H92" s="119"/>
      <c r="I92" s="120">
        <f aca="true" t="shared" si="11" ref="I92:I97">SUM(C92:H92)</f>
        <v>145</v>
      </c>
      <c r="K92" s="135"/>
      <c r="L92" s="77"/>
      <c r="M92" s="77"/>
      <c r="N92" s="77"/>
      <c r="O92" s="77"/>
    </row>
    <row r="93" spans="1:15" ht="20" customHeight="1">
      <c r="A93" s="142" t="s">
        <v>59</v>
      </c>
      <c r="B93" s="364" t="s">
        <v>146</v>
      </c>
      <c r="C93" s="119">
        <f>'BB'!C29</f>
        <v>150</v>
      </c>
      <c r="D93" s="354"/>
      <c r="E93" s="119"/>
      <c r="F93" s="119"/>
      <c r="G93" s="119"/>
      <c r="H93" s="119"/>
      <c r="I93" s="120">
        <f t="shared" si="11"/>
        <v>150</v>
      </c>
      <c r="K93" s="135"/>
      <c r="L93" s="77"/>
      <c r="M93" s="77"/>
      <c r="N93" s="77"/>
      <c r="O93" s="77"/>
    </row>
    <row r="94" spans="1:15" ht="20" customHeight="1">
      <c r="A94" s="142" t="s">
        <v>59</v>
      </c>
      <c r="B94" s="364" t="s">
        <v>225</v>
      </c>
      <c r="C94" s="119"/>
      <c r="D94" s="162"/>
      <c r="E94" s="119"/>
      <c r="F94" s="162"/>
      <c r="G94" s="120"/>
      <c r="H94" s="162"/>
      <c r="I94" s="120">
        <f t="shared" si="11"/>
        <v>0</v>
      </c>
      <c r="K94" s="135"/>
      <c r="L94" s="77"/>
      <c r="M94" s="77"/>
      <c r="N94" s="77"/>
      <c r="O94" s="77"/>
    </row>
    <row r="95" spans="1:15" ht="20" customHeight="1">
      <c r="A95" s="142" t="s">
        <v>59</v>
      </c>
      <c r="B95" s="364" t="s">
        <v>226</v>
      </c>
      <c r="C95" s="119"/>
      <c r="D95" s="162"/>
      <c r="E95" s="119"/>
      <c r="F95" s="162"/>
      <c r="G95" s="120"/>
      <c r="H95" s="162"/>
      <c r="I95" s="120">
        <f t="shared" si="11"/>
        <v>0</v>
      </c>
      <c r="K95" s="135"/>
      <c r="L95" s="77"/>
      <c r="M95" s="77"/>
      <c r="N95" s="77"/>
      <c r="O95" s="77"/>
    </row>
    <row r="96" spans="1:15" ht="20" customHeight="1">
      <c r="A96" s="142" t="s">
        <v>59</v>
      </c>
      <c r="B96" s="364" t="s">
        <v>227</v>
      </c>
      <c r="C96" s="119">
        <f>'BB'!C28</f>
        <v>95</v>
      </c>
      <c r="D96" s="162"/>
      <c r="E96" s="119"/>
      <c r="F96" s="162"/>
      <c r="G96" s="120"/>
      <c r="H96" s="162"/>
      <c r="I96" s="120">
        <f t="shared" si="11"/>
        <v>95</v>
      </c>
      <c r="K96" s="135"/>
      <c r="L96" s="77"/>
      <c r="M96" s="77"/>
      <c r="N96" s="77"/>
      <c r="O96" s="77"/>
    </row>
    <row r="97" spans="1:15" ht="20" customHeight="1">
      <c r="A97" s="142" t="s">
        <v>59</v>
      </c>
      <c r="B97" s="364" t="s">
        <v>147</v>
      </c>
      <c r="C97" s="119"/>
      <c r="D97" s="162"/>
      <c r="E97" s="119"/>
      <c r="F97" s="162"/>
      <c r="G97" s="119"/>
      <c r="H97" s="162"/>
      <c r="I97" s="120">
        <f t="shared" si="11"/>
        <v>0</v>
      </c>
      <c r="K97" s="135"/>
      <c r="L97" s="77"/>
      <c r="M97" s="77"/>
      <c r="N97" s="77"/>
      <c r="O97" s="77"/>
    </row>
    <row r="98" spans="1:15" ht="20" customHeight="1">
      <c r="A98" s="133"/>
      <c r="B98" s="79"/>
      <c r="C98" s="122"/>
      <c r="D98" s="162"/>
      <c r="E98" s="122"/>
      <c r="F98" s="162"/>
      <c r="G98" s="122"/>
      <c r="H98" s="162"/>
      <c r="I98" s="143">
        <f>SUM(I92:I97)</f>
        <v>390</v>
      </c>
      <c r="K98" s="135"/>
      <c r="L98" s="77"/>
      <c r="M98" s="77"/>
      <c r="N98" s="77"/>
      <c r="O98" s="77"/>
    </row>
    <row r="99" spans="1:15" ht="20" customHeight="1">
      <c r="A99" s="129" t="s">
        <v>60</v>
      </c>
      <c r="B99" s="85" t="s">
        <v>8</v>
      </c>
      <c r="C99" s="86" t="s">
        <v>66</v>
      </c>
      <c r="D99" s="163" t="s">
        <v>67</v>
      </c>
      <c r="E99" s="86" t="s">
        <v>68</v>
      </c>
      <c r="F99" s="163" t="s">
        <v>69</v>
      </c>
      <c r="G99" s="86" t="s">
        <v>70</v>
      </c>
      <c r="H99" s="163" t="s">
        <v>46</v>
      </c>
      <c r="I99" s="125" t="s">
        <v>17</v>
      </c>
      <c r="K99" s="135"/>
      <c r="L99" s="77"/>
      <c r="M99" s="77"/>
      <c r="N99" s="77"/>
      <c r="O99" s="77"/>
    </row>
    <row r="100" spans="1:15" ht="20" customHeight="1">
      <c r="A100" s="136" t="s">
        <v>54</v>
      </c>
      <c r="B100" s="364" t="s">
        <v>141</v>
      </c>
      <c r="C100" s="86"/>
      <c r="D100" s="163"/>
      <c r="E100" s="86"/>
      <c r="F100" s="163"/>
      <c r="G100" s="86"/>
      <c r="H100" s="163"/>
      <c r="I100" s="125">
        <f aca="true" t="shared" si="12" ref="I100:I105">SUM(C100:H100)</f>
        <v>0</v>
      </c>
      <c r="K100" s="135"/>
      <c r="L100" s="77"/>
      <c r="M100" s="77"/>
      <c r="N100" s="77"/>
      <c r="O100" s="77"/>
    </row>
    <row r="101" spans="1:15" ht="20" customHeight="1">
      <c r="A101" s="142" t="s">
        <v>54</v>
      </c>
      <c r="B101" s="364" t="s">
        <v>142</v>
      </c>
      <c r="C101" s="144"/>
      <c r="D101" s="163"/>
      <c r="E101" s="144"/>
      <c r="F101" s="163"/>
      <c r="G101" s="144"/>
      <c r="H101" s="163"/>
      <c r="I101" s="125">
        <f t="shared" si="12"/>
        <v>0</v>
      </c>
      <c r="K101" s="135"/>
      <c r="L101" s="77"/>
      <c r="M101" s="77"/>
      <c r="N101" s="77"/>
      <c r="O101" s="77"/>
    </row>
    <row r="102" spans="1:15" ht="20" customHeight="1">
      <c r="A102" s="142" t="s">
        <v>54</v>
      </c>
      <c r="B102" s="364" t="s">
        <v>143</v>
      </c>
      <c r="C102" s="86"/>
      <c r="D102" s="163"/>
      <c r="E102" s="86"/>
      <c r="F102" s="163"/>
      <c r="G102" s="86"/>
      <c r="H102" s="163"/>
      <c r="I102" s="125">
        <f t="shared" si="12"/>
        <v>0</v>
      </c>
      <c r="K102" s="135"/>
      <c r="L102" s="77"/>
      <c r="M102" s="77"/>
      <c r="N102" s="77"/>
      <c r="O102" s="77"/>
    </row>
    <row r="103" spans="1:15" ht="20" customHeight="1">
      <c r="A103" s="142" t="s">
        <v>54</v>
      </c>
      <c r="B103" s="364" t="s">
        <v>144</v>
      </c>
      <c r="C103" s="86"/>
      <c r="D103" s="163"/>
      <c r="E103" s="86"/>
      <c r="F103" s="163"/>
      <c r="G103" s="86"/>
      <c r="H103" s="163"/>
      <c r="I103" s="125">
        <f t="shared" si="12"/>
        <v>0</v>
      </c>
      <c r="K103" s="135"/>
      <c r="L103" s="77"/>
      <c r="M103" s="77"/>
      <c r="N103" s="77"/>
      <c r="O103" s="77"/>
    </row>
    <row r="104" spans="1:15" ht="20" customHeight="1">
      <c r="A104" s="142" t="s">
        <v>54</v>
      </c>
      <c r="B104" s="364" t="s">
        <v>229</v>
      </c>
      <c r="C104" s="119"/>
      <c r="D104" s="162"/>
      <c r="E104" s="119"/>
      <c r="F104" s="162"/>
      <c r="G104" s="119"/>
      <c r="H104" s="162">
        <f>TR!C23</f>
        <v>145</v>
      </c>
      <c r="I104" s="125">
        <f t="shared" si="12"/>
        <v>145</v>
      </c>
      <c r="K104" s="135"/>
      <c r="L104" s="77"/>
      <c r="M104" s="77"/>
      <c r="N104" s="77"/>
      <c r="O104" s="77"/>
    </row>
    <row r="105" spans="1:15" ht="20" customHeight="1">
      <c r="A105" s="142" t="s">
        <v>54</v>
      </c>
      <c r="B105" s="364" t="s">
        <v>230</v>
      </c>
      <c r="C105" s="119"/>
      <c r="D105" s="162"/>
      <c r="E105" s="119"/>
      <c r="F105" s="162"/>
      <c r="G105" s="119"/>
      <c r="H105" s="162">
        <f>TR!C24</f>
        <v>145</v>
      </c>
      <c r="I105" s="125">
        <f t="shared" si="12"/>
        <v>145</v>
      </c>
      <c r="K105" s="135"/>
      <c r="L105" s="77"/>
      <c r="M105" s="77"/>
      <c r="N105" s="77"/>
      <c r="O105" s="77"/>
    </row>
    <row r="106" spans="1:15" ht="20" customHeight="1">
      <c r="A106" s="133"/>
      <c r="B106" s="79"/>
      <c r="C106" s="122"/>
      <c r="D106" s="162"/>
      <c r="E106" s="122"/>
      <c r="F106" s="162"/>
      <c r="G106" s="122"/>
      <c r="H106" s="162"/>
      <c r="I106" s="134">
        <f>SUM(I100:I105)</f>
        <v>290</v>
      </c>
      <c r="K106" s="135"/>
      <c r="L106" s="77"/>
      <c r="M106" s="77"/>
      <c r="N106" s="77"/>
      <c r="O106" s="77"/>
    </row>
    <row r="107" spans="1:15" ht="20" customHeight="1">
      <c r="A107" s="129" t="s">
        <v>35</v>
      </c>
      <c r="B107" s="85" t="s">
        <v>8</v>
      </c>
      <c r="C107" s="86" t="s">
        <v>66</v>
      </c>
      <c r="D107" s="163" t="s">
        <v>67</v>
      </c>
      <c r="E107" s="86" t="s">
        <v>68</v>
      </c>
      <c r="F107" s="163" t="s">
        <v>69</v>
      </c>
      <c r="G107" s="86" t="s">
        <v>70</v>
      </c>
      <c r="H107" s="163" t="s">
        <v>46</v>
      </c>
      <c r="I107" s="125" t="s">
        <v>17</v>
      </c>
      <c r="K107" s="135"/>
      <c r="L107" s="77"/>
      <c r="M107" s="77"/>
      <c r="N107" s="77"/>
      <c r="O107" s="77"/>
    </row>
    <row r="108" spans="1:15" ht="20" customHeight="1">
      <c r="A108" s="126" t="s">
        <v>55</v>
      </c>
      <c r="B108" s="364" t="s">
        <v>231</v>
      </c>
      <c r="C108" s="86"/>
      <c r="D108" s="163"/>
      <c r="E108" s="86"/>
      <c r="F108" s="163"/>
      <c r="G108" s="86"/>
      <c r="H108" s="163"/>
      <c r="I108" s="125">
        <f>SUM(C108:G108)</f>
        <v>0</v>
      </c>
      <c r="K108" s="135"/>
      <c r="L108" s="77"/>
      <c r="M108" s="77"/>
      <c r="N108" s="77"/>
      <c r="O108" s="77"/>
    </row>
    <row r="109" spans="1:15" ht="20" customHeight="1">
      <c r="A109" s="126" t="s">
        <v>55</v>
      </c>
      <c r="B109" s="364" t="s">
        <v>254</v>
      </c>
      <c r="C109" s="86"/>
      <c r="D109" s="163"/>
      <c r="E109" s="86"/>
      <c r="F109" s="163"/>
      <c r="G109" s="86"/>
      <c r="H109" s="163"/>
      <c r="I109" s="125">
        <f>SUM(C109:G109)</f>
        <v>0</v>
      </c>
      <c r="K109" s="135"/>
      <c r="L109" s="77"/>
      <c r="M109" s="77"/>
      <c r="N109" s="77"/>
      <c r="O109" s="77"/>
    </row>
    <row r="110" spans="1:15" ht="20" customHeight="1">
      <c r="A110" s="126" t="s">
        <v>55</v>
      </c>
      <c r="B110" s="364" t="s">
        <v>139</v>
      </c>
      <c r="C110" s="86"/>
      <c r="D110" s="163"/>
      <c r="E110" s="144"/>
      <c r="F110" s="163"/>
      <c r="G110" s="86"/>
      <c r="H110" s="163"/>
      <c r="I110" s="125">
        <f>SUM(C110:G110)</f>
        <v>0</v>
      </c>
      <c r="K110" s="135"/>
      <c r="L110" s="77"/>
      <c r="M110" s="77"/>
      <c r="N110" s="77"/>
      <c r="O110" s="77"/>
    </row>
    <row r="111" spans="1:15" ht="20" customHeight="1">
      <c r="A111" s="126" t="s">
        <v>55</v>
      </c>
      <c r="B111" s="364" t="s">
        <v>140</v>
      </c>
      <c r="C111" s="119"/>
      <c r="D111" s="162"/>
      <c r="E111" s="119"/>
      <c r="F111" s="162">
        <f>TD!C26</f>
        <v>150</v>
      </c>
      <c r="G111" s="119"/>
      <c r="H111" s="162"/>
      <c r="I111" s="125">
        <f>SUM(C111:G111)</f>
        <v>150</v>
      </c>
      <c r="K111" s="135"/>
      <c r="L111" s="77"/>
      <c r="M111" s="77"/>
      <c r="N111" s="77"/>
      <c r="O111" s="77"/>
    </row>
    <row r="112" spans="1:15" ht="20" customHeight="1">
      <c r="A112" s="126" t="s">
        <v>55</v>
      </c>
      <c r="B112" s="364" t="s">
        <v>190</v>
      </c>
      <c r="C112" s="119"/>
      <c r="D112" s="162"/>
      <c r="E112" s="119"/>
      <c r="F112" s="366"/>
      <c r="G112" s="119"/>
      <c r="H112" s="162"/>
      <c r="I112" s="125">
        <f>SUM(C112:H112)</f>
        <v>0</v>
      </c>
      <c r="K112" s="135"/>
      <c r="L112" s="77"/>
      <c r="M112" s="77"/>
      <c r="N112" s="77"/>
      <c r="O112" s="77"/>
    </row>
    <row r="113" spans="1:15" ht="20" customHeight="1">
      <c r="A113" s="126" t="s">
        <v>55</v>
      </c>
      <c r="B113" s="364" t="s">
        <v>299</v>
      </c>
      <c r="C113" s="119"/>
      <c r="D113" s="162"/>
      <c r="E113" s="119"/>
      <c r="F113" s="162"/>
      <c r="G113" s="119"/>
      <c r="H113" s="162"/>
      <c r="I113" s="125">
        <f>SUM(C113:G113)</f>
        <v>0</v>
      </c>
      <c r="K113" s="135"/>
      <c r="L113" s="77"/>
      <c r="M113" s="77"/>
      <c r="N113" s="77"/>
      <c r="O113" s="77"/>
    </row>
    <row r="114" spans="1:15" ht="20" customHeight="1">
      <c r="A114" s="88"/>
      <c r="B114" s="74"/>
      <c r="C114" s="145"/>
      <c r="D114" s="164"/>
      <c r="E114" s="145"/>
      <c r="F114" s="164"/>
      <c r="G114" s="145"/>
      <c r="H114" s="164"/>
      <c r="I114" s="146">
        <f>SUM(I108:I113)</f>
        <v>150</v>
      </c>
      <c r="K114" s="135"/>
      <c r="L114" s="77"/>
      <c r="M114" s="77"/>
      <c r="N114" s="77"/>
      <c r="O114" s="77"/>
    </row>
    <row r="115" spans="1:15" ht="20" customHeight="1">
      <c r="A115" s="129" t="s">
        <v>63</v>
      </c>
      <c r="B115" s="85" t="s">
        <v>8</v>
      </c>
      <c r="C115" s="86" t="s">
        <v>66</v>
      </c>
      <c r="D115" s="163" t="s">
        <v>67</v>
      </c>
      <c r="E115" s="86" t="s">
        <v>68</v>
      </c>
      <c r="F115" s="163" t="s">
        <v>69</v>
      </c>
      <c r="G115" s="86" t="s">
        <v>70</v>
      </c>
      <c r="H115" s="163" t="s">
        <v>46</v>
      </c>
      <c r="I115" s="125" t="s">
        <v>17</v>
      </c>
      <c r="K115" s="135"/>
      <c r="L115" s="77"/>
      <c r="M115" s="77"/>
      <c r="N115" s="77"/>
      <c r="O115" s="77"/>
    </row>
    <row r="116" spans="1:15" ht="20" customHeight="1">
      <c r="A116" s="136" t="s">
        <v>56</v>
      </c>
      <c r="B116" s="364" t="s">
        <v>180</v>
      </c>
      <c r="C116" s="119"/>
      <c r="D116" s="162"/>
      <c r="E116" s="119"/>
      <c r="F116" s="162"/>
      <c r="G116" s="119"/>
      <c r="H116" s="162"/>
      <c r="I116" s="120">
        <f aca="true" t="shared" si="13" ref="I116:I121">SUM(C116:H116)</f>
        <v>0</v>
      </c>
      <c r="K116" s="135"/>
      <c r="L116" s="77"/>
      <c r="M116" s="77"/>
      <c r="N116" s="77"/>
      <c r="O116" s="77"/>
    </row>
    <row r="117" spans="1:15" ht="20" customHeight="1">
      <c r="A117" s="142" t="s">
        <v>56</v>
      </c>
      <c r="B117" s="364" t="s">
        <v>136</v>
      </c>
      <c r="C117" s="119"/>
      <c r="D117" s="119"/>
      <c r="E117" s="119"/>
      <c r="F117" s="119"/>
      <c r="G117" s="119"/>
      <c r="H117" s="119"/>
      <c r="I117" s="120">
        <f t="shared" si="13"/>
        <v>0</v>
      </c>
      <c r="K117" s="135"/>
      <c r="L117" s="77"/>
      <c r="M117" s="77"/>
      <c r="N117" s="77"/>
      <c r="O117" s="77"/>
    </row>
    <row r="118" spans="1:15" ht="20" customHeight="1">
      <c r="A118" s="136" t="s">
        <v>56</v>
      </c>
      <c r="B118" s="364" t="s">
        <v>232</v>
      </c>
      <c r="C118" s="119"/>
      <c r="D118" s="162"/>
      <c r="E118" s="119"/>
      <c r="F118" s="162"/>
      <c r="G118" s="119"/>
      <c r="H118" s="162"/>
      <c r="I118" s="120">
        <f t="shared" si="13"/>
        <v>0</v>
      </c>
      <c r="K118" s="135"/>
      <c r="L118" s="77"/>
      <c r="M118" s="77"/>
      <c r="N118" s="77"/>
      <c r="O118" s="77"/>
    </row>
    <row r="119" spans="1:15" ht="20" customHeight="1">
      <c r="A119" s="136" t="s">
        <v>56</v>
      </c>
      <c r="B119" s="364" t="s">
        <v>137</v>
      </c>
      <c r="C119" s="119"/>
      <c r="D119" s="162"/>
      <c r="E119" s="119"/>
      <c r="F119" s="162"/>
      <c r="G119" s="119"/>
      <c r="H119" s="162"/>
      <c r="I119" s="120">
        <f t="shared" si="13"/>
        <v>0</v>
      </c>
      <c r="K119" s="135"/>
      <c r="L119" s="77"/>
      <c r="M119" s="77"/>
      <c r="N119" s="77"/>
      <c r="O119" s="77"/>
    </row>
    <row r="120" spans="1:15" ht="20" customHeight="1">
      <c r="A120" s="142" t="s">
        <v>56</v>
      </c>
      <c r="B120" s="364" t="s">
        <v>233</v>
      </c>
      <c r="C120" s="119"/>
      <c r="D120" s="162"/>
      <c r="E120" s="119"/>
      <c r="F120" s="162">
        <f>TD!C27</f>
        <v>35</v>
      </c>
      <c r="G120" s="119"/>
      <c r="H120" s="162"/>
      <c r="I120" s="120">
        <f t="shared" si="13"/>
        <v>35</v>
      </c>
      <c r="K120" s="135"/>
      <c r="L120" s="77"/>
      <c r="M120" s="77"/>
      <c r="N120" s="77"/>
      <c r="O120" s="77"/>
    </row>
    <row r="121" spans="1:15" ht="20" customHeight="1">
      <c r="A121" s="136" t="s">
        <v>56</v>
      </c>
      <c r="B121" s="364" t="s">
        <v>138</v>
      </c>
      <c r="C121" s="119"/>
      <c r="D121" s="162"/>
      <c r="E121" s="119"/>
      <c r="F121" s="162"/>
      <c r="G121" s="119"/>
      <c r="H121" s="162"/>
      <c r="I121" s="120">
        <f t="shared" si="13"/>
        <v>0</v>
      </c>
      <c r="K121" s="135"/>
      <c r="L121" s="77"/>
      <c r="M121" s="77"/>
      <c r="N121" s="77"/>
      <c r="O121" s="77"/>
    </row>
    <row r="122" spans="1:15" ht="20" customHeight="1">
      <c r="A122" s="133"/>
      <c r="B122" s="79"/>
      <c r="C122" s="122"/>
      <c r="D122" s="162"/>
      <c r="E122" s="122"/>
      <c r="F122" s="162"/>
      <c r="G122" s="122"/>
      <c r="H122" s="162"/>
      <c r="I122" s="134">
        <f>SUM(I116:I121)</f>
        <v>35</v>
      </c>
      <c r="K122" s="135"/>
      <c r="L122" s="77"/>
      <c r="M122" s="77"/>
      <c r="N122" s="77"/>
      <c r="O122" s="77"/>
    </row>
    <row r="123" spans="1:15" ht="20" customHeight="1">
      <c r="A123" s="129" t="s">
        <v>65</v>
      </c>
      <c r="B123" s="85" t="s">
        <v>8</v>
      </c>
      <c r="C123" s="86" t="s">
        <v>66</v>
      </c>
      <c r="D123" s="163" t="s">
        <v>67</v>
      </c>
      <c r="E123" s="86" t="s">
        <v>68</v>
      </c>
      <c r="F123" s="163" t="s">
        <v>69</v>
      </c>
      <c r="G123" s="86" t="s">
        <v>70</v>
      </c>
      <c r="H123" s="163" t="s">
        <v>46</v>
      </c>
      <c r="I123" s="125" t="s">
        <v>17</v>
      </c>
      <c r="K123" s="135"/>
      <c r="L123" s="77"/>
      <c r="M123" s="77"/>
      <c r="N123" s="77"/>
      <c r="O123" s="77"/>
    </row>
    <row r="124" spans="1:15" ht="20" customHeight="1">
      <c r="A124" s="147" t="s">
        <v>27</v>
      </c>
      <c r="B124" s="364" t="s">
        <v>132</v>
      </c>
      <c r="C124" s="144"/>
      <c r="D124" s="163">
        <f>SB!C27</f>
        <v>100</v>
      </c>
      <c r="E124" s="144"/>
      <c r="F124" s="163"/>
      <c r="G124" s="86"/>
      <c r="H124" s="163"/>
      <c r="I124" s="188">
        <f aca="true" t="shared" si="14" ref="I124:I129">SUM(C124:H124)</f>
        <v>100</v>
      </c>
      <c r="J124" s="189"/>
      <c r="L124" s="77"/>
      <c r="M124" s="77"/>
      <c r="N124" s="77"/>
      <c r="O124" s="77"/>
    </row>
    <row r="125" spans="1:15" ht="20" customHeight="1">
      <c r="A125" s="147" t="s">
        <v>27</v>
      </c>
      <c r="B125" s="364" t="s">
        <v>236</v>
      </c>
      <c r="C125" s="144"/>
      <c r="D125" s="334"/>
      <c r="E125" s="144"/>
      <c r="F125" s="163"/>
      <c r="G125" s="86"/>
      <c r="H125" s="163"/>
      <c r="I125" s="188">
        <f t="shared" si="14"/>
        <v>0</v>
      </c>
      <c r="J125" s="189"/>
      <c r="L125" s="77"/>
      <c r="M125" s="77"/>
      <c r="N125" s="77"/>
      <c r="O125" s="77"/>
    </row>
    <row r="126" spans="1:15" ht="20" customHeight="1">
      <c r="A126" s="147" t="s">
        <v>27</v>
      </c>
      <c r="B126" s="364" t="s">
        <v>237</v>
      </c>
      <c r="C126" s="144">
        <f>'BB'!C26</f>
        <v>160</v>
      </c>
      <c r="D126" s="163"/>
      <c r="E126" s="144"/>
      <c r="F126" s="163"/>
      <c r="G126" s="86"/>
      <c r="H126" s="163"/>
      <c r="I126" s="188">
        <f t="shared" si="14"/>
        <v>160</v>
      </c>
      <c r="J126" s="189"/>
      <c r="L126" s="77"/>
      <c r="M126" s="77"/>
      <c r="N126" s="77"/>
      <c r="O126" s="77"/>
    </row>
    <row r="127" spans="1:15" ht="20" customHeight="1">
      <c r="A127" s="147" t="s">
        <v>27</v>
      </c>
      <c r="B127" s="364" t="s">
        <v>133</v>
      </c>
      <c r="C127" s="119"/>
      <c r="D127" s="162"/>
      <c r="E127" s="119"/>
      <c r="F127" s="162"/>
      <c r="G127" s="119"/>
      <c r="H127" s="162"/>
      <c r="I127" s="188">
        <f t="shared" si="14"/>
        <v>0</v>
      </c>
      <c r="J127" s="190"/>
      <c r="L127" s="77"/>
      <c r="M127" s="77"/>
      <c r="N127" s="77"/>
      <c r="O127" s="77"/>
    </row>
    <row r="128" spans="1:15" ht="20" customHeight="1">
      <c r="A128" s="147" t="s">
        <v>27</v>
      </c>
      <c r="B128" s="364" t="s">
        <v>238</v>
      </c>
      <c r="C128" s="119"/>
      <c r="D128" s="162"/>
      <c r="E128" s="119"/>
      <c r="F128" s="162"/>
      <c r="G128" s="119"/>
      <c r="H128" s="162"/>
      <c r="I128" s="188">
        <f t="shared" si="14"/>
        <v>0</v>
      </c>
      <c r="J128" s="189"/>
      <c r="L128" s="77"/>
      <c r="M128" s="77"/>
      <c r="N128" s="77"/>
      <c r="O128" s="77"/>
    </row>
    <row r="129" spans="1:15" ht="20" customHeight="1">
      <c r="A129" s="147" t="s">
        <v>27</v>
      </c>
      <c r="B129" s="364" t="s">
        <v>134</v>
      </c>
      <c r="C129" s="119"/>
      <c r="D129" s="162"/>
      <c r="E129" s="119"/>
      <c r="F129" s="162"/>
      <c r="G129" s="119"/>
      <c r="H129" s="162"/>
      <c r="I129" s="188">
        <f t="shared" si="14"/>
        <v>0</v>
      </c>
      <c r="J129" s="189"/>
      <c r="L129" s="77"/>
      <c r="M129" s="77"/>
      <c r="N129" s="77"/>
      <c r="O129" s="77"/>
    </row>
    <row r="130" spans="1:15" ht="20" customHeight="1">
      <c r="A130" s="148"/>
      <c r="B130" s="149"/>
      <c r="C130" s="122"/>
      <c r="D130" s="162"/>
      <c r="E130" s="122"/>
      <c r="F130" s="162"/>
      <c r="G130" s="122"/>
      <c r="H130" s="162"/>
      <c r="I130" s="134">
        <f>SUM(I124:I129)</f>
        <v>260</v>
      </c>
      <c r="K130" s="135"/>
      <c r="L130" s="77"/>
      <c r="M130" s="77"/>
      <c r="N130" s="77"/>
      <c r="O130" s="77"/>
    </row>
    <row r="131" spans="1:15" ht="20" customHeight="1">
      <c r="A131" s="129" t="s">
        <v>64</v>
      </c>
      <c r="B131" s="85" t="s">
        <v>8</v>
      </c>
      <c r="C131" s="86" t="s">
        <v>66</v>
      </c>
      <c r="D131" s="163" t="s">
        <v>67</v>
      </c>
      <c r="E131" s="86" t="s">
        <v>68</v>
      </c>
      <c r="F131" s="163" t="s">
        <v>69</v>
      </c>
      <c r="G131" s="86" t="s">
        <v>70</v>
      </c>
      <c r="H131" s="163" t="s">
        <v>46</v>
      </c>
      <c r="I131" s="125" t="s">
        <v>17</v>
      </c>
      <c r="K131" s="135"/>
      <c r="L131" s="77"/>
      <c r="M131" s="77"/>
      <c r="N131" s="77"/>
      <c r="O131" s="77"/>
    </row>
    <row r="132" spans="1:15" ht="20" customHeight="1">
      <c r="A132" s="136" t="s">
        <v>37</v>
      </c>
      <c r="B132" s="364" t="s">
        <v>186</v>
      </c>
      <c r="C132" s="119"/>
      <c r="D132" s="162"/>
      <c r="E132" s="119"/>
      <c r="F132" s="162"/>
      <c r="G132" s="119"/>
      <c r="H132" s="162"/>
      <c r="I132" s="120">
        <f aca="true" t="shared" si="15" ref="I132:I137">SUM(C132:H132)</f>
        <v>0</v>
      </c>
      <c r="K132" s="135"/>
      <c r="L132" s="77"/>
      <c r="M132" s="77"/>
      <c r="N132" s="77"/>
      <c r="O132" s="77"/>
    </row>
    <row r="133" spans="1:15" ht="20" customHeight="1">
      <c r="A133" s="136" t="s">
        <v>37</v>
      </c>
      <c r="B133" s="364" t="s">
        <v>234</v>
      </c>
      <c r="C133" s="119"/>
      <c r="D133" s="162"/>
      <c r="E133" s="119"/>
      <c r="F133" s="162"/>
      <c r="G133" s="119"/>
      <c r="H133" s="162"/>
      <c r="I133" s="120">
        <f t="shared" si="15"/>
        <v>0</v>
      </c>
      <c r="K133" s="135"/>
      <c r="L133" s="77"/>
      <c r="M133" s="77"/>
      <c r="N133" s="77"/>
      <c r="O133" s="77"/>
    </row>
    <row r="134" spans="1:15" ht="20" customHeight="1">
      <c r="A134" s="136" t="s">
        <v>37</v>
      </c>
      <c r="B134" s="364" t="s">
        <v>135</v>
      </c>
      <c r="C134" s="119"/>
      <c r="D134" s="162"/>
      <c r="E134" s="119"/>
      <c r="F134" s="162"/>
      <c r="G134" s="120"/>
      <c r="H134" s="162"/>
      <c r="I134" s="120">
        <f t="shared" si="15"/>
        <v>0</v>
      </c>
      <c r="K134" s="135"/>
      <c r="L134" s="77"/>
      <c r="M134" s="77"/>
      <c r="N134" s="77"/>
      <c r="O134" s="77"/>
    </row>
    <row r="135" spans="1:15" ht="20" customHeight="1">
      <c r="A135" s="136" t="s">
        <v>37</v>
      </c>
      <c r="B135" s="364" t="s">
        <v>182</v>
      </c>
      <c r="C135" s="119"/>
      <c r="D135" s="162"/>
      <c r="E135" s="119"/>
      <c r="F135" s="162"/>
      <c r="G135" s="120"/>
      <c r="H135" s="162"/>
      <c r="I135" s="120">
        <f t="shared" si="15"/>
        <v>0</v>
      </c>
      <c r="K135" s="135"/>
      <c r="L135" s="77"/>
      <c r="M135" s="77"/>
      <c r="N135" s="77"/>
      <c r="O135" s="77"/>
    </row>
    <row r="136" spans="1:15" ht="20" customHeight="1">
      <c r="A136" s="136" t="s">
        <v>37</v>
      </c>
      <c r="B136" s="364" t="s">
        <v>187</v>
      </c>
      <c r="C136" s="119"/>
      <c r="D136" s="162"/>
      <c r="E136" s="119"/>
      <c r="F136" s="162"/>
      <c r="G136" s="120"/>
      <c r="H136" s="162"/>
      <c r="I136" s="120">
        <f t="shared" si="15"/>
        <v>0</v>
      </c>
      <c r="K136" s="135"/>
      <c r="L136" s="77"/>
      <c r="M136" s="77"/>
      <c r="N136" s="77"/>
      <c r="O136" s="77"/>
    </row>
    <row r="137" spans="1:15" ht="20" customHeight="1">
      <c r="A137" s="136" t="s">
        <v>37</v>
      </c>
      <c r="B137" s="364" t="s">
        <v>235</v>
      </c>
      <c r="C137" s="119"/>
      <c r="D137" s="162"/>
      <c r="E137" s="119"/>
      <c r="F137" s="162"/>
      <c r="G137" s="119"/>
      <c r="H137" s="162"/>
      <c r="I137" s="120">
        <f t="shared" si="15"/>
        <v>0</v>
      </c>
      <c r="K137" s="135"/>
      <c r="L137" s="77"/>
      <c r="M137" s="77"/>
      <c r="N137" s="77"/>
      <c r="O137" s="77"/>
    </row>
    <row r="138" spans="1:15" ht="20" customHeight="1">
      <c r="A138" s="79"/>
      <c r="B138" s="79"/>
      <c r="C138" s="122"/>
      <c r="D138" s="162"/>
      <c r="E138" s="122"/>
      <c r="F138" s="162"/>
      <c r="G138" s="122"/>
      <c r="H138" s="162"/>
      <c r="I138" s="134">
        <f>SUM(I132:I137)</f>
        <v>0</v>
      </c>
      <c r="K138" s="135"/>
      <c r="L138" s="77"/>
      <c r="M138" s="77"/>
      <c r="N138" s="77"/>
      <c r="O138" s="77"/>
    </row>
    <row r="139" spans="11:12" ht="20" customHeight="1">
      <c r="K139" s="135"/>
      <c r="L139" s="77"/>
    </row>
  </sheetData>
  <mergeCells count="1">
    <mergeCell ref="K1:L1"/>
  </mergeCells>
  <printOptions/>
  <pageMargins left="0.7" right="0.7" top="0.75" bottom="0.75" header="0.3" footer="0.3"/>
  <pageSetup fitToHeight="0" fitToWidth="1" horizontalDpi="600" verticalDpi="600" orientation="portrait" scale="33" r:id="rId1"/>
  <ignoredErrors>
    <ignoredError sqref="I20:I22 I24:I25 I29:I3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workbookViewId="0" topLeftCell="A1">
      <selection activeCell="I20" sqref="I20"/>
    </sheetView>
  </sheetViews>
  <sheetFormatPr defaultColWidth="8.8515625" defaultRowHeight="20.25" customHeight="1"/>
  <cols>
    <col min="1" max="1" width="9.28125" style="0" customWidth="1"/>
    <col min="2" max="2" width="28.00390625" style="0" customWidth="1"/>
    <col min="3" max="3" width="11.421875" style="0" customWidth="1"/>
    <col min="4" max="4" width="8.8515625" style="201" customWidth="1"/>
    <col min="6" max="6" width="8.8515625" style="201" customWidth="1"/>
    <col min="8" max="8" width="12.421875" style="0" customWidth="1"/>
    <col min="9" max="9" width="19.8515625" style="0" customWidth="1"/>
    <col min="10" max="10" width="18.8515625" style="0" customWidth="1"/>
    <col min="11" max="11" width="12.7109375" style="0" customWidth="1"/>
    <col min="12" max="12" width="10.8515625" style="0" customWidth="1"/>
    <col min="13" max="13" width="26.8515625" style="0" customWidth="1"/>
  </cols>
  <sheetData>
    <row r="1" spans="1:18" ht="20.5" customHeight="1">
      <c r="A1" s="73" t="s">
        <v>40</v>
      </c>
      <c r="B1" s="47"/>
      <c r="C1" s="47"/>
      <c r="D1" s="197"/>
      <c r="E1" s="47"/>
      <c r="F1" s="197"/>
      <c r="G1" s="75"/>
      <c r="H1" s="78"/>
      <c r="I1" s="640" t="s">
        <v>78</v>
      </c>
      <c r="J1" s="640"/>
      <c r="L1" s="76" t="s">
        <v>41</v>
      </c>
      <c r="M1" s="77"/>
      <c r="N1" s="77"/>
      <c r="O1" s="77"/>
      <c r="P1" s="77"/>
      <c r="Q1" s="77"/>
      <c r="R1" s="78"/>
    </row>
    <row r="2" spans="1:18" ht="20.5" customHeight="1">
      <c r="A2" s="79"/>
      <c r="B2" s="79"/>
      <c r="C2" s="74"/>
      <c r="D2" s="197"/>
      <c r="E2" s="74"/>
      <c r="F2" s="197"/>
      <c r="G2" s="80"/>
      <c r="H2" s="77"/>
      <c r="I2" s="84" t="s">
        <v>45</v>
      </c>
      <c r="J2" s="84">
        <f>G8</f>
        <v>0</v>
      </c>
      <c r="L2" s="81" t="s">
        <v>9</v>
      </c>
      <c r="M2" s="81" t="s">
        <v>8</v>
      </c>
      <c r="N2" s="82" t="s">
        <v>42</v>
      </c>
      <c r="O2" s="166" t="s">
        <v>43</v>
      </c>
      <c r="P2" s="82" t="s">
        <v>44</v>
      </c>
      <c r="Q2" s="82" t="s">
        <v>46</v>
      </c>
      <c r="R2" s="83" t="s">
        <v>17</v>
      </c>
    </row>
    <row r="3" spans="1:18" ht="20.5" customHeight="1">
      <c r="A3" s="47"/>
      <c r="B3" s="85" t="s">
        <v>8</v>
      </c>
      <c r="C3" s="86" t="s">
        <v>42</v>
      </c>
      <c r="D3" s="199" t="s">
        <v>44</v>
      </c>
      <c r="E3" s="87" t="s">
        <v>43</v>
      </c>
      <c r="F3" s="199" t="s">
        <v>46</v>
      </c>
      <c r="G3" s="75"/>
      <c r="H3" s="77"/>
      <c r="I3" s="84" t="s">
        <v>47</v>
      </c>
      <c r="J3" s="84">
        <f>G14</f>
        <v>0</v>
      </c>
      <c r="L3" s="223"/>
      <c r="M3" s="335"/>
      <c r="N3" s="331"/>
      <c r="O3" s="223"/>
      <c r="P3" s="223"/>
      <c r="Q3" s="223"/>
      <c r="R3" s="336"/>
    </row>
    <row r="4" spans="1:18" ht="20.5" customHeight="1">
      <c r="A4" s="369" t="s">
        <v>204</v>
      </c>
      <c r="B4" s="495" t="s">
        <v>87</v>
      </c>
      <c r="C4" s="47"/>
      <c r="D4" s="197"/>
      <c r="E4" s="47"/>
      <c r="F4" s="197"/>
      <c r="G4" s="75">
        <f>SUM(C4:F4)</f>
        <v>0</v>
      </c>
      <c r="H4" s="77"/>
      <c r="I4" s="84" t="s">
        <v>39</v>
      </c>
      <c r="J4" s="84">
        <f>G20</f>
        <v>345</v>
      </c>
      <c r="L4" s="89"/>
      <c r="M4" s="71"/>
      <c r="N4" s="89"/>
      <c r="O4" s="89"/>
      <c r="P4" s="89"/>
      <c r="Q4" s="89"/>
      <c r="R4" s="154"/>
    </row>
    <row r="5" spans="1:18" ht="20.5" customHeight="1">
      <c r="A5" s="369" t="s">
        <v>204</v>
      </c>
      <c r="B5" s="495" t="s">
        <v>88</v>
      </c>
      <c r="C5" s="47"/>
      <c r="D5" s="197"/>
      <c r="E5" s="47"/>
      <c r="F5" s="197"/>
      <c r="G5" s="75">
        <f>SUM(C5:F5)</f>
        <v>0</v>
      </c>
      <c r="H5" s="77"/>
      <c r="I5" s="84" t="s">
        <v>36</v>
      </c>
      <c r="J5" s="84">
        <f>G26</f>
        <v>0</v>
      </c>
      <c r="L5" s="89"/>
      <c r="M5" s="153"/>
      <c r="N5" s="89"/>
      <c r="O5" s="89"/>
      <c r="P5" s="89"/>
      <c r="Q5" s="89"/>
      <c r="R5" s="154"/>
    </row>
    <row r="6" spans="1:18" ht="20.5" customHeight="1">
      <c r="A6" s="369" t="s">
        <v>204</v>
      </c>
      <c r="B6" s="495" t="s">
        <v>89</v>
      </c>
      <c r="C6" s="47"/>
      <c r="D6" s="197"/>
      <c r="E6" s="47"/>
      <c r="F6" s="197"/>
      <c r="G6" s="75">
        <f>SUM(C6:F6)</f>
        <v>0</v>
      </c>
      <c r="H6" s="77"/>
      <c r="I6" s="84" t="s">
        <v>48</v>
      </c>
      <c r="J6" s="84">
        <f>G32</f>
        <v>20</v>
      </c>
      <c r="L6" s="89"/>
      <c r="M6" s="70"/>
      <c r="N6" s="89"/>
      <c r="O6" s="89"/>
      <c r="P6" s="89"/>
      <c r="Q6" s="89"/>
      <c r="R6" s="154"/>
    </row>
    <row r="7" spans="1:18" ht="20.5" customHeight="1">
      <c r="A7" s="369" t="s">
        <v>204</v>
      </c>
      <c r="B7" s="495" t="s">
        <v>90</v>
      </c>
      <c r="C7" s="332"/>
      <c r="D7" s="89"/>
      <c r="E7" s="89"/>
      <c r="F7" s="89"/>
      <c r="G7" s="75">
        <f>SUM(C7:F7)</f>
        <v>0</v>
      </c>
      <c r="H7" s="77"/>
      <c r="I7" s="84" t="s">
        <v>79</v>
      </c>
      <c r="J7" s="84">
        <f>G37</f>
        <v>0</v>
      </c>
      <c r="L7" s="89"/>
      <c r="M7" s="89"/>
      <c r="N7" s="89"/>
      <c r="O7" s="89"/>
      <c r="P7" s="89"/>
      <c r="Q7" s="89"/>
      <c r="R7" s="154"/>
    </row>
    <row r="8" spans="1:18" ht="20.5" customHeight="1">
      <c r="A8" s="74"/>
      <c r="B8" s="74"/>
      <c r="C8" s="74"/>
      <c r="D8" s="197"/>
      <c r="E8" s="74"/>
      <c r="F8" s="197"/>
      <c r="G8" s="80">
        <f>SUM(G4:G7)</f>
        <v>0</v>
      </c>
      <c r="H8" s="77"/>
      <c r="I8" s="84" t="s">
        <v>34</v>
      </c>
      <c r="J8" s="84">
        <f>G43</f>
        <v>0</v>
      </c>
      <c r="L8" s="89"/>
      <c r="M8" s="89"/>
      <c r="N8" s="89"/>
      <c r="O8" s="89"/>
      <c r="P8" s="89"/>
      <c r="Q8" s="89"/>
      <c r="R8" s="154"/>
    </row>
    <row r="9" spans="1:18" ht="20.5" customHeight="1">
      <c r="A9" s="89"/>
      <c r="B9" s="85" t="s">
        <v>8</v>
      </c>
      <c r="C9" s="86" t="s">
        <v>42</v>
      </c>
      <c r="D9" s="199" t="s">
        <v>44</v>
      </c>
      <c r="E9" s="87" t="s">
        <v>43</v>
      </c>
      <c r="F9" s="199" t="s">
        <v>46</v>
      </c>
      <c r="G9" s="75"/>
      <c r="H9" s="77"/>
      <c r="I9" s="84" t="s">
        <v>49</v>
      </c>
      <c r="J9" s="84">
        <f>G49</f>
        <v>25</v>
      </c>
      <c r="L9" s="77"/>
      <c r="M9" s="77"/>
      <c r="N9" s="77"/>
      <c r="O9" s="77"/>
      <c r="P9" s="77"/>
      <c r="Q9" s="77"/>
      <c r="R9" s="77"/>
    </row>
    <row r="10" spans="1:18" ht="20.5" customHeight="1">
      <c r="A10" s="90" t="s">
        <v>33</v>
      </c>
      <c r="B10" s="495" t="s">
        <v>91</v>
      </c>
      <c r="C10" s="47"/>
      <c r="D10" s="197"/>
      <c r="E10" s="47"/>
      <c r="F10" s="197"/>
      <c r="G10" s="75">
        <f>SUM(C10:F10)</f>
        <v>0</v>
      </c>
      <c r="H10" s="77"/>
      <c r="I10" s="84" t="s">
        <v>50</v>
      </c>
      <c r="J10" s="84">
        <f>G55</f>
        <v>40</v>
      </c>
      <c r="L10" s="77"/>
      <c r="M10" s="77"/>
      <c r="N10" s="77"/>
      <c r="O10" s="77"/>
      <c r="P10" s="77"/>
      <c r="Q10" s="77"/>
      <c r="R10" s="77"/>
    </row>
    <row r="11" spans="1:18" ht="20.5" customHeight="1">
      <c r="A11" s="90" t="s">
        <v>33</v>
      </c>
      <c r="B11" s="495" t="s">
        <v>92</v>
      </c>
      <c r="C11" s="47"/>
      <c r="D11" s="197"/>
      <c r="E11" s="212"/>
      <c r="F11" s="197"/>
      <c r="G11" s="75">
        <f aca="true" t="shared" si="0" ref="G11:G13">SUM(C11:F11)</f>
        <v>0</v>
      </c>
      <c r="H11" s="77"/>
      <c r="I11" s="84" t="s">
        <v>51</v>
      </c>
      <c r="J11" s="84">
        <f>G67</f>
        <v>0</v>
      </c>
      <c r="L11" s="77"/>
      <c r="M11" s="91"/>
      <c r="N11" s="92"/>
      <c r="O11" s="77"/>
      <c r="P11" s="77"/>
      <c r="Q11" s="77"/>
      <c r="R11" s="77"/>
    </row>
    <row r="12" spans="1:18" ht="20.5" customHeight="1">
      <c r="A12" s="90" t="s">
        <v>33</v>
      </c>
      <c r="B12" s="495" t="s">
        <v>93</v>
      </c>
      <c r="C12" s="47"/>
      <c r="D12" s="197"/>
      <c r="E12" s="47"/>
      <c r="F12" s="197"/>
      <c r="G12" s="75">
        <f t="shared" si="0"/>
        <v>0</v>
      </c>
      <c r="H12" s="77"/>
      <c r="I12" s="84" t="s">
        <v>52</v>
      </c>
      <c r="J12" s="84">
        <f>G61</f>
        <v>30</v>
      </c>
      <c r="L12" s="93"/>
      <c r="M12" s="77"/>
      <c r="N12" s="92"/>
      <c r="O12" s="77"/>
      <c r="P12" s="77"/>
      <c r="Q12" s="77"/>
      <c r="R12" s="77"/>
    </row>
    <row r="13" spans="1:18" ht="20.5" customHeight="1">
      <c r="A13" s="90" t="s">
        <v>33</v>
      </c>
      <c r="B13" s="495" t="s">
        <v>94</v>
      </c>
      <c r="C13" s="47"/>
      <c r="D13" s="197"/>
      <c r="E13" s="47"/>
      <c r="F13" s="197"/>
      <c r="G13" s="75">
        <f t="shared" si="0"/>
        <v>0</v>
      </c>
      <c r="H13" s="77"/>
      <c r="I13" s="84" t="s">
        <v>53</v>
      </c>
      <c r="J13" s="84">
        <f>G73</f>
        <v>285</v>
      </c>
      <c r="L13" s="93"/>
      <c r="M13" s="94"/>
      <c r="N13" s="92"/>
      <c r="O13" s="77"/>
      <c r="P13" s="77"/>
      <c r="Q13" s="77"/>
      <c r="R13" s="77"/>
    </row>
    <row r="14" spans="1:18" ht="20.5" customHeight="1">
      <c r="A14" s="74"/>
      <c r="B14" s="74"/>
      <c r="C14" s="74"/>
      <c r="D14" s="197"/>
      <c r="E14" s="74"/>
      <c r="F14" s="197"/>
      <c r="G14" s="80">
        <f>SUM(G10:G13)</f>
        <v>0</v>
      </c>
      <c r="H14" s="77"/>
      <c r="I14" s="84" t="s">
        <v>54</v>
      </c>
      <c r="J14" s="84">
        <f>G79</f>
        <v>110</v>
      </c>
      <c r="L14" s="93"/>
      <c r="M14" s="91"/>
      <c r="N14" s="77"/>
      <c r="O14" s="77"/>
      <c r="P14" s="77"/>
      <c r="Q14" s="77"/>
      <c r="R14" s="77"/>
    </row>
    <row r="15" spans="1:18" ht="20.5" customHeight="1">
      <c r="A15" s="85" t="s">
        <v>39</v>
      </c>
      <c r="B15" s="85" t="s">
        <v>8</v>
      </c>
      <c r="C15" s="86" t="s">
        <v>42</v>
      </c>
      <c r="D15" s="199" t="s">
        <v>44</v>
      </c>
      <c r="E15" s="87" t="s">
        <v>43</v>
      </c>
      <c r="F15" s="199" t="s">
        <v>46</v>
      </c>
      <c r="G15" s="75"/>
      <c r="H15" s="77"/>
      <c r="I15" s="84" t="s">
        <v>55</v>
      </c>
      <c r="J15" s="84">
        <f>G85</f>
        <v>55</v>
      </c>
      <c r="L15" s="95"/>
      <c r="M15" s="92"/>
      <c r="N15" s="96"/>
      <c r="O15" s="77"/>
      <c r="P15" s="77"/>
      <c r="Q15" s="77"/>
      <c r="R15" s="77"/>
    </row>
    <row r="16" spans="1:18" ht="20.5" customHeight="1">
      <c r="A16" s="22" t="s">
        <v>39</v>
      </c>
      <c r="B16" s="495" t="s">
        <v>95</v>
      </c>
      <c r="C16" s="89"/>
      <c r="D16" s="197"/>
      <c r="E16" s="89"/>
      <c r="F16" s="197"/>
      <c r="G16" s="75">
        <f>SUM(C16:F16)</f>
        <v>0</v>
      </c>
      <c r="H16" s="77"/>
      <c r="I16" s="84" t="s">
        <v>56</v>
      </c>
      <c r="J16" s="84">
        <f>G91</f>
        <v>170</v>
      </c>
      <c r="L16" s="97"/>
      <c r="M16" s="77"/>
      <c r="N16" s="96"/>
      <c r="O16" s="77"/>
      <c r="P16" s="77"/>
      <c r="Q16" s="77"/>
      <c r="R16" s="77"/>
    </row>
    <row r="17" spans="1:18" ht="20.5" customHeight="1">
      <c r="A17" s="22" t="s">
        <v>39</v>
      </c>
      <c r="B17" s="495" t="s">
        <v>96</v>
      </c>
      <c r="C17" s="89"/>
      <c r="D17" s="197"/>
      <c r="E17" s="89">
        <f>'GT'!C28</f>
        <v>125</v>
      </c>
      <c r="F17" s="197"/>
      <c r="G17" s="75">
        <f>SUM(C17:F17)</f>
        <v>125</v>
      </c>
      <c r="H17" s="77"/>
      <c r="I17" s="84" t="s">
        <v>37</v>
      </c>
      <c r="J17" s="84">
        <f>G97</f>
        <v>0</v>
      </c>
      <c r="L17" s="97"/>
      <c r="M17" s="77"/>
      <c r="N17" s="77"/>
      <c r="O17" s="77"/>
      <c r="P17" s="77"/>
      <c r="Q17" s="77"/>
      <c r="R17" s="77"/>
    </row>
    <row r="18" spans="1:18" ht="20.5" customHeight="1">
      <c r="A18" s="22" t="s">
        <v>39</v>
      </c>
      <c r="B18" s="495" t="s">
        <v>97</v>
      </c>
      <c r="C18" s="332"/>
      <c r="D18" s="197">
        <f>'BK'!C26</f>
        <v>150</v>
      </c>
      <c r="E18" s="89"/>
      <c r="F18" s="197"/>
      <c r="G18" s="75">
        <f>SUM(C18:F18)</f>
        <v>150</v>
      </c>
      <c r="H18" s="77"/>
      <c r="I18" s="84" t="s">
        <v>27</v>
      </c>
      <c r="J18" s="84">
        <f>G103</f>
        <v>0</v>
      </c>
      <c r="L18" s="77"/>
      <c r="M18" s="92"/>
      <c r="N18" s="96"/>
      <c r="O18" s="77"/>
      <c r="P18" s="77"/>
      <c r="Q18" s="77"/>
      <c r="R18" s="77"/>
    </row>
    <row r="19" spans="1:18" ht="20.5" customHeight="1">
      <c r="A19" s="22" t="s">
        <v>39</v>
      </c>
      <c r="B19" s="495" t="s">
        <v>98</v>
      </c>
      <c r="C19" s="89"/>
      <c r="D19" s="197"/>
      <c r="E19" s="89">
        <f>'GT'!C30</f>
        <v>70</v>
      </c>
      <c r="F19" s="197"/>
      <c r="G19" s="75">
        <f>SUM(C19:F19)</f>
        <v>70</v>
      </c>
      <c r="H19" s="77"/>
      <c r="I19" s="77"/>
      <c r="J19" s="77"/>
      <c r="L19" s="98"/>
      <c r="M19" s="96"/>
      <c r="N19" s="77"/>
      <c r="O19" s="77"/>
      <c r="P19" s="77"/>
      <c r="Q19" s="77"/>
      <c r="R19" s="77"/>
    </row>
    <row r="20" spans="1:18" ht="20.5" customHeight="1">
      <c r="A20" s="79"/>
      <c r="B20" s="79"/>
      <c r="C20" s="74"/>
      <c r="D20" s="197"/>
      <c r="E20" s="74"/>
      <c r="F20" s="197"/>
      <c r="G20" s="80">
        <f>SUM(G16:G19)</f>
        <v>345</v>
      </c>
      <c r="H20" s="77"/>
      <c r="I20" s="77"/>
      <c r="J20" s="77"/>
      <c r="L20" s="98"/>
      <c r="M20" s="99"/>
      <c r="N20" s="100"/>
      <c r="O20" s="77"/>
      <c r="P20" s="77"/>
      <c r="Q20" s="77"/>
      <c r="R20" s="77"/>
    </row>
    <row r="21" spans="1:18" ht="20.5" customHeight="1">
      <c r="A21" s="89"/>
      <c r="B21" s="85" t="s">
        <v>8</v>
      </c>
      <c r="C21" s="86" t="s">
        <v>42</v>
      </c>
      <c r="D21" s="199" t="s">
        <v>44</v>
      </c>
      <c r="E21" s="87" t="s">
        <v>43</v>
      </c>
      <c r="F21" s="199" t="s">
        <v>46</v>
      </c>
      <c r="G21" s="75"/>
      <c r="H21" s="77"/>
      <c r="I21" s="77"/>
      <c r="J21" s="77"/>
      <c r="L21" s="93"/>
      <c r="M21" s="77"/>
      <c r="N21" s="94"/>
      <c r="O21" s="77"/>
      <c r="P21" s="77"/>
      <c r="Q21" s="77"/>
      <c r="R21" s="77"/>
    </row>
    <row r="22" spans="1:18" ht="20.5" customHeight="1">
      <c r="A22" s="90" t="s">
        <v>36</v>
      </c>
      <c r="B22" s="495" t="s">
        <v>251</v>
      </c>
      <c r="C22" s="47"/>
      <c r="D22" s="197"/>
      <c r="E22" s="47"/>
      <c r="F22" s="197"/>
      <c r="G22" s="75">
        <f>SUM(C14:F14)</f>
        <v>0</v>
      </c>
      <c r="H22" s="77"/>
      <c r="I22" s="77"/>
      <c r="J22" s="77"/>
      <c r="L22" s="93"/>
      <c r="M22" s="77"/>
      <c r="N22" s="96"/>
      <c r="O22" s="77"/>
      <c r="P22" s="77"/>
      <c r="Q22" s="77"/>
      <c r="R22" s="77"/>
    </row>
    <row r="23" spans="1:18" ht="20.5" customHeight="1">
      <c r="A23" s="90" t="s">
        <v>36</v>
      </c>
      <c r="B23" s="495" t="s">
        <v>99</v>
      </c>
      <c r="C23" s="47"/>
      <c r="D23" s="197"/>
      <c r="E23" s="47"/>
      <c r="F23" s="197"/>
      <c r="G23" s="75">
        <f>SUM(C22:F22)</f>
        <v>0</v>
      </c>
      <c r="H23" s="77"/>
      <c r="I23" s="77"/>
      <c r="J23" s="77"/>
      <c r="L23" s="93"/>
      <c r="M23" s="96"/>
      <c r="N23" s="96"/>
      <c r="O23" s="77"/>
      <c r="P23" s="77"/>
      <c r="Q23" s="77"/>
      <c r="R23" s="77"/>
    </row>
    <row r="24" spans="1:18" ht="20.5" customHeight="1">
      <c r="A24" s="90" t="s">
        <v>36</v>
      </c>
      <c r="B24" s="495" t="s">
        <v>100</v>
      </c>
      <c r="C24" s="47"/>
      <c r="D24" s="197"/>
      <c r="E24" s="47"/>
      <c r="F24" s="197"/>
      <c r="G24" s="75">
        <f>SUM(C23:F23)</f>
        <v>0</v>
      </c>
      <c r="H24" s="77"/>
      <c r="I24" s="77"/>
      <c r="J24" s="77"/>
      <c r="L24" s="93"/>
      <c r="M24" s="96"/>
      <c r="N24" s="99"/>
      <c r="O24" s="77"/>
      <c r="P24" s="77"/>
      <c r="Q24" s="77"/>
      <c r="R24" s="77"/>
    </row>
    <row r="25" spans="1:18" ht="20.5" customHeight="1">
      <c r="A25" s="90" t="s">
        <v>36</v>
      </c>
      <c r="B25" s="495" t="s">
        <v>101</v>
      </c>
      <c r="C25" s="47"/>
      <c r="D25" s="197"/>
      <c r="E25" s="47"/>
      <c r="F25" s="197"/>
      <c r="G25" s="75">
        <f>SUM(C24:F24)</f>
        <v>0</v>
      </c>
      <c r="H25" s="77"/>
      <c r="I25" s="77"/>
      <c r="J25" s="77"/>
      <c r="L25" s="93"/>
      <c r="M25" s="77"/>
      <c r="N25" s="77"/>
      <c r="O25" s="77"/>
      <c r="P25" s="77"/>
      <c r="Q25" s="77"/>
      <c r="R25" s="77"/>
    </row>
    <row r="26" spans="1:18" ht="20.5" customHeight="1">
      <c r="A26" s="101"/>
      <c r="B26" s="102"/>
      <c r="C26" s="74"/>
      <c r="D26" s="197"/>
      <c r="E26" s="74"/>
      <c r="F26" s="197"/>
      <c r="G26" s="80">
        <f>SUM(G22:G25)</f>
        <v>0</v>
      </c>
      <c r="H26" s="77"/>
      <c r="I26" s="77"/>
      <c r="J26" s="77"/>
      <c r="L26" s="93"/>
      <c r="M26" s="77"/>
      <c r="N26" s="94"/>
      <c r="O26" s="77"/>
      <c r="P26" s="77"/>
      <c r="Q26" s="77"/>
      <c r="R26" s="77"/>
    </row>
    <row r="27" spans="1:18" ht="20.5" customHeight="1">
      <c r="A27" s="89"/>
      <c r="B27" s="85" t="s">
        <v>8</v>
      </c>
      <c r="C27" s="86" t="s">
        <v>42</v>
      </c>
      <c r="D27" s="199" t="s">
        <v>44</v>
      </c>
      <c r="E27" s="87" t="s">
        <v>43</v>
      </c>
      <c r="F27" s="199" t="s">
        <v>46</v>
      </c>
      <c r="G27" s="75"/>
      <c r="H27" s="77"/>
      <c r="I27" s="77"/>
      <c r="J27" s="77"/>
      <c r="L27" s="97"/>
      <c r="M27" s="77"/>
      <c r="N27" s="92"/>
      <c r="O27" s="77"/>
      <c r="P27" s="77"/>
      <c r="Q27" s="77"/>
      <c r="R27" s="77"/>
    </row>
    <row r="28" spans="1:18" ht="20.5" customHeight="1">
      <c r="A28" s="103" t="s">
        <v>48</v>
      </c>
      <c r="B28" s="495" t="s">
        <v>103</v>
      </c>
      <c r="C28" s="47"/>
      <c r="D28" s="197"/>
      <c r="E28" s="47"/>
      <c r="F28" s="197"/>
      <c r="G28" s="75">
        <f>SUM(C28:F28)</f>
        <v>0</v>
      </c>
      <c r="H28" s="77"/>
      <c r="I28" s="77"/>
      <c r="J28" s="77"/>
      <c r="L28" s="54"/>
      <c r="M28" s="77"/>
      <c r="N28" s="77"/>
      <c r="O28" s="77"/>
      <c r="P28" s="77"/>
      <c r="Q28" s="77"/>
      <c r="R28" s="77"/>
    </row>
    <row r="29" spans="1:18" ht="20.5" customHeight="1">
      <c r="A29" s="103" t="s">
        <v>48</v>
      </c>
      <c r="B29" s="495" t="s">
        <v>104</v>
      </c>
      <c r="C29" s="47"/>
      <c r="D29" s="197"/>
      <c r="E29" s="47"/>
      <c r="F29" s="197"/>
      <c r="G29" s="75">
        <f>SUM(C28:F28)</f>
        <v>0</v>
      </c>
      <c r="H29" s="77"/>
      <c r="I29" s="77"/>
      <c r="J29" s="77"/>
      <c r="L29" s="98"/>
      <c r="M29" s="77"/>
      <c r="N29" s="92"/>
      <c r="O29" s="77"/>
      <c r="P29" s="77"/>
      <c r="Q29" s="77"/>
      <c r="R29" s="77"/>
    </row>
    <row r="30" spans="1:18" ht="20.5" customHeight="1">
      <c r="A30" s="105" t="s">
        <v>48</v>
      </c>
      <c r="B30" s="495" t="s">
        <v>250</v>
      </c>
      <c r="C30" s="626">
        <f>'BA'!C29</f>
        <v>20</v>
      </c>
      <c r="D30" s="197"/>
      <c r="E30" s="47"/>
      <c r="F30" s="197"/>
      <c r="G30" s="75">
        <f>SUM(C29:F29)</f>
        <v>0</v>
      </c>
      <c r="H30" s="77"/>
      <c r="I30" s="77"/>
      <c r="J30" s="77"/>
      <c r="L30" s="54"/>
      <c r="M30" s="77"/>
      <c r="N30" s="106"/>
      <c r="O30" s="77"/>
      <c r="P30" s="77"/>
      <c r="Q30" s="77"/>
      <c r="R30" s="77"/>
    </row>
    <row r="31" spans="1:18" ht="20.5" customHeight="1">
      <c r="A31" s="103" t="s">
        <v>48</v>
      </c>
      <c r="B31" s="497" t="s">
        <v>249</v>
      </c>
      <c r="C31" s="47"/>
      <c r="D31" s="197"/>
      <c r="E31" s="47"/>
      <c r="F31" s="197"/>
      <c r="G31" s="75">
        <f>SUM(C30:F30)</f>
        <v>20</v>
      </c>
      <c r="H31" s="77"/>
      <c r="I31" s="77"/>
      <c r="J31" s="77"/>
      <c r="L31" s="77"/>
      <c r="M31" s="77"/>
      <c r="N31" s="77"/>
      <c r="O31" s="77"/>
      <c r="P31" s="77"/>
      <c r="Q31" s="77"/>
      <c r="R31" s="77"/>
    </row>
    <row r="32" spans="1:18" ht="20.5" customHeight="1">
      <c r="A32" s="197"/>
      <c r="B32" s="197"/>
      <c r="C32" s="197"/>
      <c r="D32" s="197"/>
      <c r="E32" s="197"/>
      <c r="F32" s="197"/>
      <c r="G32" s="198">
        <f>SUM(G28:G31)</f>
        <v>20</v>
      </c>
      <c r="H32" s="77"/>
      <c r="I32" s="77"/>
      <c r="J32" s="77"/>
      <c r="L32" s="77"/>
      <c r="M32" s="77"/>
      <c r="N32" s="77"/>
      <c r="O32" s="77"/>
      <c r="P32" s="77"/>
      <c r="Q32" s="77"/>
      <c r="R32" s="77"/>
    </row>
    <row r="33" spans="1:18" ht="20.5" customHeight="1">
      <c r="A33" s="89" t="s">
        <v>79</v>
      </c>
      <c r="B33" s="495" t="s">
        <v>105</v>
      </c>
      <c r="C33" s="89"/>
      <c r="D33" s="197"/>
      <c r="E33" s="89"/>
      <c r="F33" s="197"/>
      <c r="G33" s="75">
        <f>SUM(C33:F33)</f>
        <v>0</v>
      </c>
      <c r="H33" s="77"/>
      <c r="I33" s="77"/>
      <c r="J33" s="77"/>
      <c r="L33" s="77"/>
      <c r="M33" s="77"/>
      <c r="N33" s="77"/>
      <c r="O33" s="77"/>
      <c r="P33" s="77"/>
      <c r="Q33" s="77"/>
      <c r="R33" s="77"/>
    </row>
    <row r="34" spans="1:18" ht="20.5" customHeight="1">
      <c r="A34" s="89" t="s">
        <v>79</v>
      </c>
      <c r="B34" s="495" t="s">
        <v>248</v>
      </c>
      <c r="C34" s="89"/>
      <c r="D34" s="197"/>
      <c r="E34" s="89"/>
      <c r="F34" s="197"/>
      <c r="G34" s="75">
        <f aca="true" t="shared" si="1" ref="G34:G36">SUM(C34:F34)</f>
        <v>0</v>
      </c>
      <c r="H34" s="77"/>
      <c r="I34" s="77"/>
      <c r="J34" s="77"/>
      <c r="L34" s="54"/>
      <c r="M34" s="77"/>
      <c r="N34" s="77"/>
      <c r="O34" s="77"/>
      <c r="P34" s="77"/>
      <c r="Q34" s="77"/>
      <c r="R34" s="77"/>
    </row>
    <row r="35" spans="1:18" ht="20.5" customHeight="1">
      <c r="A35" s="89" t="s">
        <v>79</v>
      </c>
      <c r="B35" s="495" t="s">
        <v>247</v>
      </c>
      <c r="C35" s="89"/>
      <c r="D35" s="197"/>
      <c r="E35" s="89"/>
      <c r="F35" s="197"/>
      <c r="G35" s="75">
        <f t="shared" si="1"/>
        <v>0</v>
      </c>
      <c r="H35" s="77"/>
      <c r="I35" s="77"/>
      <c r="J35" s="77"/>
      <c r="L35" s="54"/>
      <c r="M35" s="77"/>
      <c r="N35" s="77"/>
      <c r="O35" s="77"/>
      <c r="P35" s="77"/>
      <c r="Q35" s="77"/>
      <c r="R35" s="77"/>
    </row>
    <row r="36" spans="1:18" ht="20.5" customHeight="1">
      <c r="A36" s="89" t="s">
        <v>79</v>
      </c>
      <c r="B36" s="495" t="s">
        <v>200</v>
      </c>
      <c r="C36" s="89"/>
      <c r="D36" s="197"/>
      <c r="E36" s="89"/>
      <c r="F36" s="197"/>
      <c r="G36" s="75">
        <f t="shared" si="1"/>
        <v>0</v>
      </c>
      <c r="H36" s="77"/>
      <c r="I36" s="77"/>
      <c r="J36" s="77"/>
      <c r="L36" s="54"/>
      <c r="M36" s="77"/>
      <c r="N36" s="77"/>
      <c r="O36" s="77"/>
      <c r="P36" s="77"/>
      <c r="Q36" s="77"/>
      <c r="R36" s="77"/>
    </row>
    <row r="37" spans="1:18" ht="20.5" customHeight="1">
      <c r="A37" s="197"/>
      <c r="B37" s="197"/>
      <c r="C37" s="197"/>
      <c r="D37" s="197"/>
      <c r="E37" s="197"/>
      <c r="F37" s="197"/>
      <c r="G37" s="198">
        <f>SUM(G33:G36)</f>
        <v>0</v>
      </c>
      <c r="H37" s="77"/>
      <c r="I37" s="77"/>
      <c r="J37" s="77"/>
      <c r="L37" s="54"/>
      <c r="M37" s="77"/>
      <c r="N37" s="77"/>
      <c r="O37" s="77"/>
      <c r="P37" s="77"/>
      <c r="Q37" s="77"/>
      <c r="R37" s="77"/>
    </row>
    <row r="38" spans="1:18" ht="20.5" customHeight="1">
      <c r="A38" s="85" t="s">
        <v>34</v>
      </c>
      <c r="B38" s="85" t="s">
        <v>8</v>
      </c>
      <c r="C38" s="86" t="s">
        <v>42</v>
      </c>
      <c r="D38" s="199" t="s">
        <v>44</v>
      </c>
      <c r="E38" s="87" t="s">
        <v>43</v>
      </c>
      <c r="F38" s="199" t="s">
        <v>46</v>
      </c>
      <c r="G38" s="75">
        <f>SUM(C38:F38)</f>
        <v>0</v>
      </c>
      <c r="H38" s="77"/>
      <c r="I38" s="77"/>
      <c r="J38" s="77"/>
      <c r="L38" s="107"/>
      <c r="M38" s="108"/>
      <c r="N38" s="54"/>
      <c r="O38" s="77"/>
      <c r="P38" s="77"/>
      <c r="Q38" s="77"/>
      <c r="R38" s="77"/>
    </row>
    <row r="39" spans="1:18" ht="20.5" customHeight="1">
      <c r="A39" s="90" t="s">
        <v>34</v>
      </c>
      <c r="B39" s="495" t="s">
        <v>106</v>
      </c>
      <c r="C39" s="89"/>
      <c r="D39" s="197"/>
      <c r="E39" s="89"/>
      <c r="F39" s="197">
        <f>TR!C27</f>
        <v>0</v>
      </c>
      <c r="G39" s="75">
        <f>SUM(C39:F39)</f>
        <v>0</v>
      </c>
      <c r="H39" s="77"/>
      <c r="I39" s="77"/>
      <c r="J39" s="77"/>
      <c r="L39" s="98"/>
      <c r="M39" s="77"/>
      <c r="N39" s="54"/>
      <c r="O39" s="77"/>
      <c r="P39" s="77"/>
      <c r="Q39" s="77"/>
      <c r="R39" s="77"/>
    </row>
    <row r="40" spans="1:18" ht="20.5" customHeight="1">
      <c r="A40" s="90" t="s">
        <v>34</v>
      </c>
      <c r="B40" s="495" t="s">
        <v>107</v>
      </c>
      <c r="C40" s="89"/>
      <c r="D40" s="197"/>
      <c r="E40" s="89"/>
      <c r="F40" s="197"/>
      <c r="G40" s="75">
        <f>SUM(C40:F40)</f>
        <v>0</v>
      </c>
      <c r="H40" s="77"/>
      <c r="I40" s="77"/>
      <c r="J40" s="77"/>
      <c r="L40" s="98"/>
      <c r="M40" s="77"/>
      <c r="N40" s="54"/>
      <c r="O40" s="77"/>
      <c r="P40" s="77"/>
      <c r="Q40" s="77"/>
      <c r="R40" s="77"/>
    </row>
    <row r="41" spans="1:18" ht="20.5" customHeight="1">
      <c r="A41" s="90" t="s">
        <v>34</v>
      </c>
      <c r="B41" s="495" t="s">
        <v>108</v>
      </c>
      <c r="C41" s="89"/>
      <c r="D41" s="197"/>
      <c r="E41" s="89"/>
      <c r="F41" s="197"/>
      <c r="G41" s="75">
        <f>SUM(C41:F41)</f>
        <v>0</v>
      </c>
      <c r="H41" s="77"/>
      <c r="I41" s="77"/>
      <c r="J41" s="77"/>
      <c r="L41" s="77"/>
      <c r="M41" s="77"/>
      <c r="N41" s="77"/>
      <c r="O41" s="77"/>
      <c r="P41" s="77"/>
      <c r="Q41" s="77"/>
      <c r="R41" s="77"/>
    </row>
    <row r="42" spans="1:18" ht="20.5" customHeight="1">
      <c r="A42" s="47" t="s">
        <v>34</v>
      </c>
      <c r="B42" s="495" t="s">
        <v>109</v>
      </c>
      <c r="C42" s="89"/>
      <c r="D42" s="197"/>
      <c r="E42" s="89"/>
      <c r="F42" s="197"/>
      <c r="G42" s="75">
        <f>SUM(C42:F42)</f>
        <v>0</v>
      </c>
      <c r="H42" s="77"/>
      <c r="I42" s="77"/>
      <c r="J42" s="77"/>
      <c r="L42" s="77"/>
      <c r="M42" s="77"/>
      <c r="N42" s="77"/>
      <c r="O42" s="77"/>
      <c r="P42" s="77"/>
      <c r="Q42" s="77"/>
      <c r="R42" s="77"/>
    </row>
    <row r="43" spans="1:18" ht="20.5" customHeight="1">
      <c r="A43" s="79"/>
      <c r="B43" s="79"/>
      <c r="C43" s="74"/>
      <c r="D43" s="197"/>
      <c r="E43" s="74"/>
      <c r="F43" s="197"/>
      <c r="G43" s="80">
        <f>SUM(G39:G42)</f>
        <v>0</v>
      </c>
      <c r="H43" s="77"/>
      <c r="I43" s="77"/>
      <c r="J43" s="77"/>
      <c r="L43" s="77"/>
      <c r="M43" s="77"/>
      <c r="N43" s="77"/>
      <c r="O43" s="77"/>
      <c r="P43" s="77"/>
      <c r="Q43" s="77"/>
      <c r="R43" s="77"/>
    </row>
    <row r="44" spans="1:18" ht="20.5" customHeight="1">
      <c r="A44" s="85" t="s">
        <v>28</v>
      </c>
      <c r="B44" s="85" t="s">
        <v>8</v>
      </c>
      <c r="C44" s="86" t="s">
        <v>42</v>
      </c>
      <c r="D44" s="199" t="s">
        <v>44</v>
      </c>
      <c r="E44" s="87" t="s">
        <v>43</v>
      </c>
      <c r="F44" s="199" t="s">
        <v>46</v>
      </c>
      <c r="G44" s="75"/>
      <c r="H44" s="77"/>
      <c r="I44" s="77"/>
      <c r="J44" s="77"/>
      <c r="L44" s="77"/>
      <c r="M44" s="77"/>
      <c r="N44" s="77"/>
      <c r="O44" s="77"/>
      <c r="P44" s="77"/>
      <c r="Q44" s="77"/>
      <c r="R44" s="77"/>
    </row>
    <row r="45" spans="1:18" ht="20.5" customHeight="1">
      <c r="A45" s="109" t="s">
        <v>49</v>
      </c>
      <c r="B45" s="495" t="s">
        <v>110</v>
      </c>
      <c r="C45" s="86"/>
      <c r="D45" s="199"/>
      <c r="E45" s="87"/>
      <c r="F45" s="199"/>
      <c r="G45" s="75">
        <f>SUM(C45:F45)</f>
        <v>0</v>
      </c>
      <c r="H45" s="77"/>
      <c r="I45" s="77"/>
      <c r="J45" s="77"/>
      <c r="L45" s="77"/>
      <c r="M45" s="77"/>
      <c r="N45" s="77"/>
      <c r="O45" s="77"/>
      <c r="P45" s="77"/>
      <c r="Q45" s="77"/>
      <c r="R45" s="77"/>
    </row>
    <row r="46" spans="1:18" ht="20.5" customHeight="1">
      <c r="A46" s="109" t="s">
        <v>49</v>
      </c>
      <c r="B46" s="495" t="s">
        <v>111</v>
      </c>
      <c r="C46" s="332">
        <f>'BA'!C27</f>
        <v>25</v>
      </c>
      <c r="D46" s="197"/>
      <c r="E46" s="89"/>
      <c r="F46" s="197"/>
      <c r="G46" s="75">
        <f>SUM(C46:F46)</f>
        <v>25</v>
      </c>
      <c r="H46" s="77"/>
      <c r="I46" s="77"/>
      <c r="J46" s="77"/>
      <c r="L46" s="77"/>
      <c r="M46" s="77"/>
      <c r="N46" s="77"/>
      <c r="O46" s="77"/>
      <c r="P46" s="77"/>
      <c r="Q46" s="77"/>
      <c r="R46" s="77"/>
    </row>
    <row r="47" spans="1:18" ht="20.5" customHeight="1">
      <c r="A47" s="109" t="s">
        <v>49</v>
      </c>
      <c r="B47" s="495" t="s">
        <v>246</v>
      </c>
      <c r="C47" s="89"/>
      <c r="D47" s="197"/>
      <c r="E47" s="89"/>
      <c r="F47" s="197"/>
      <c r="G47" s="75">
        <f>SUM(C47:F47)</f>
        <v>0</v>
      </c>
      <c r="H47" s="77"/>
      <c r="I47" s="77"/>
      <c r="J47" s="77"/>
      <c r="L47" s="77"/>
      <c r="M47" s="77"/>
      <c r="N47" s="77"/>
      <c r="O47" s="77"/>
      <c r="P47" s="77"/>
      <c r="Q47" s="77"/>
      <c r="R47" s="77"/>
    </row>
    <row r="48" spans="1:18" ht="20.5" customHeight="1">
      <c r="A48" s="109" t="s">
        <v>49</v>
      </c>
      <c r="B48" s="495" t="s">
        <v>112</v>
      </c>
      <c r="C48" s="89"/>
      <c r="D48" s="197"/>
      <c r="E48" s="89"/>
      <c r="F48" s="197"/>
      <c r="G48" s="75">
        <f>SUM(C48:F48)</f>
        <v>0</v>
      </c>
      <c r="H48" s="77"/>
      <c r="I48" s="77"/>
      <c r="J48" s="77"/>
      <c r="L48" s="77"/>
      <c r="M48" s="77"/>
      <c r="N48" s="77"/>
      <c r="O48" s="77"/>
      <c r="P48" s="77"/>
      <c r="Q48" s="77"/>
      <c r="R48" s="77"/>
    </row>
    <row r="49" spans="1:18" ht="20.5" customHeight="1">
      <c r="A49" s="79"/>
      <c r="B49" s="79"/>
      <c r="C49" s="74"/>
      <c r="D49" s="197"/>
      <c r="E49" s="74"/>
      <c r="F49" s="197"/>
      <c r="G49" s="80">
        <f>SUM(G45:G48)</f>
        <v>25</v>
      </c>
      <c r="H49" s="77"/>
      <c r="I49" s="77"/>
      <c r="J49" s="77"/>
      <c r="L49" s="77"/>
      <c r="M49" s="77"/>
      <c r="N49" s="77"/>
      <c r="O49" s="77"/>
      <c r="P49" s="77"/>
      <c r="Q49" s="77"/>
      <c r="R49" s="77"/>
    </row>
    <row r="50" spans="1:18" ht="20.5" customHeight="1">
      <c r="A50" s="85" t="s">
        <v>30</v>
      </c>
      <c r="B50" s="85" t="s">
        <v>8</v>
      </c>
      <c r="C50" s="86" t="s">
        <v>42</v>
      </c>
      <c r="D50" s="199" t="s">
        <v>44</v>
      </c>
      <c r="E50" s="87" t="s">
        <v>43</v>
      </c>
      <c r="F50" s="199" t="s">
        <v>46</v>
      </c>
      <c r="G50" s="75">
        <f>SUM(C50:F50)</f>
        <v>0</v>
      </c>
      <c r="H50" s="77"/>
      <c r="I50" s="77"/>
      <c r="J50" s="77"/>
      <c r="L50" s="77"/>
      <c r="M50" s="77"/>
      <c r="N50" s="77"/>
      <c r="O50" s="77"/>
      <c r="P50" s="77"/>
      <c r="Q50" s="77"/>
      <c r="R50" s="77"/>
    </row>
    <row r="51" spans="1:18" ht="20.5" customHeight="1">
      <c r="A51" s="378" t="s">
        <v>50</v>
      </c>
      <c r="B51" s="328" t="s">
        <v>189</v>
      </c>
      <c r="C51" s="144"/>
      <c r="D51" s="329"/>
      <c r="E51" s="329"/>
      <c r="F51" s="329"/>
      <c r="G51" s="75">
        <f>SUM(C51:F51)</f>
        <v>0</v>
      </c>
      <c r="H51" s="77"/>
      <c r="I51" s="77"/>
      <c r="J51" s="77"/>
      <c r="L51" s="77"/>
      <c r="M51" s="77"/>
      <c r="N51" s="77"/>
      <c r="O51" s="77"/>
      <c r="P51" s="77"/>
      <c r="Q51" s="77"/>
      <c r="R51" s="77"/>
    </row>
    <row r="52" spans="1:18" ht="20.5" customHeight="1">
      <c r="A52" s="110" t="s">
        <v>50</v>
      </c>
      <c r="B52" s="104" t="s">
        <v>181</v>
      </c>
      <c r="C52" s="89"/>
      <c r="D52" s="89">
        <f>'BK'!C27</f>
        <v>40</v>
      </c>
      <c r="F52" s="197"/>
      <c r="G52" s="75">
        <f>SUM(C52:F52)</f>
        <v>40</v>
      </c>
      <c r="H52" s="77"/>
      <c r="I52" s="77"/>
      <c r="J52" s="77"/>
      <c r="L52" s="77"/>
      <c r="M52" s="77"/>
      <c r="N52" s="77"/>
      <c r="O52" s="77"/>
      <c r="P52" s="77"/>
      <c r="Q52" s="77"/>
      <c r="R52" s="77"/>
    </row>
    <row r="53" spans="1:18" ht="20.5" customHeight="1">
      <c r="A53" s="110" t="s">
        <v>50</v>
      </c>
      <c r="B53" s="104" t="s">
        <v>202</v>
      </c>
      <c r="C53" s="89"/>
      <c r="D53" s="197"/>
      <c r="E53" s="89"/>
      <c r="F53" s="197"/>
      <c r="G53" s="75">
        <f>SUM(C53:F53)</f>
        <v>0</v>
      </c>
      <c r="H53" s="77"/>
      <c r="I53" s="77"/>
      <c r="J53" s="77"/>
      <c r="L53" s="77"/>
      <c r="M53" s="77"/>
      <c r="N53" s="77"/>
      <c r="O53" s="77"/>
      <c r="P53" s="77"/>
      <c r="Q53" s="77"/>
      <c r="R53" s="77"/>
    </row>
    <row r="54" spans="1:18" ht="20.5" customHeight="1">
      <c r="A54" s="110" t="s">
        <v>50</v>
      </c>
      <c r="B54" s="104" t="s">
        <v>201</v>
      </c>
      <c r="C54" s="89"/>
      <c r="D54" s="197"/>
      <c r="E54" s="89"/>
      <c r="F54" s="197"/>
      <c r="G54" s="75">
        <f>SUM(C54:F54)</f>
        <v>0</v>
      </c>
      <c r="H54" s="77"/>
      <c r="I54" s="77"/>
      <c r="J54" s="77"/>
      <c r="L54" s="77"/>
      <c r="M54" s="77"/>
      <c r="N54" s="77"/>
      <c r="O54" s="77"/>
      <c r="P54" s="77"/>
      <c r="Q54" s="77"/>
      <c r="R54" s="77"/>
    </row>
    <row r="55" spans="1:18" ht="20.5" customHeight="1">
      <c r="A55" s="79"/>
      <c r="B55" s="79"/>
      <c r="C55" s="74"/>
      <c r="D55" s="197"/>
      <c r="E55" s="74"/>
      <c r="F55" s="197"/>
      <c r="G55" s="80">
        <f>SUM(G51:G54)</f>
        <v>40</v>
      </c>
      <c r="H55" s="77"/>
      <c r="I55" s="77"/>
      <c r="J55" s="77"/>
      <c r="L55" s="77"/>
      <c r="M55" s="77"/>
      <c r="N55" s="77"/>
      <c r="O55" s="77"/>
      <c r="P55" s="77"/>
      <c r="Q55" s="77"/>
      <c r="R55" s="77"/>
    </row>
    <row r="56" spans="1:18" ht="20.5" customHeight="1">
      <c r="A56" s="85" t="s">
        <v>38</v>
      </c>
      <c r="B56" s="85" t="s">
        <v>8</v>
      </c>
      <c r="C56" s="86" t="s">
        <v>42</v>
      </c>
      <c r="D56" s="199" t="s">
        <v>44</v>
      </c>
      <c r="E56" s="87" t="s">
        <v>43</v>
      </c>
      <c r="F56" s="199" t="s">
        <v>46</v>
      </c>
      <c r="G56" s="75">
        <f>SUM(C56:F56)</f>
        <v>0</v>
      </c>
      <c r="H56" s="77"/>
      <c r="I56" s="77"/>
      <c r="J56" s="77"/>
      <c r="L56" s="77"/>
      <c r="M56" s="77"/>
      <c r="N56" s="77"/>
      <c r="O56" s="77"/>
      <c r="P56" s="77"/>
      <c r="Q56" s="77"/>
      <c r="R56" s="77"/>
    </row>
    <row r="57" spans="1:18" ht="20.5" customHeight="1">
      <c r="A57" s="23" t="s">
        <v>52</v>
      </c>
      <c r="B57" s="495" t="s">
        <v>199</v>
      </c>
      <c r="C57" s="86"/>
      <c r="D57" s="199"/>
      <c r="E57" s="87"/>
      <c r="F57" s="199"/>
      <c r="G57" s="75">
        <f>SUM(C57:F57)</f>
        <v>0</v>
      </c>
      <c r="I57" s="77"/>
      <c r="J57" s="77"/>
      <c r="L57" s="77"/>
      <c r="M57" s="77"/>
      <c r="N57" s="77"/>
      <c r="O57" s="77"/>
      <c r="P57" s="77"/>
      <c r="Q57" s="77"/>
      <c r="R57" s="77"/>
    </row>
    <row r="58" spans="1:18" ht="20.5" customHeight="1">
      <c r="A58" s="23" t="s">
        <v>52</v>
      </c>
      <c r="B58" s="495" t="s">
        <v>116</v>
      </c>
      <c r="C58" s="89"/>
      <c r="D58" s="197"/>
      <c r="E58" s="89">
        <f>'GT'!C31</f>
        <v>30</v>
      </c>
      <c r="F58" s="197"/>
      <c r="G58" s="75">
        <f>SUM(C58:F58)</f>
        <v>30</v>
      </c>
      <c r="I58" s="77"/>
      <c r="J58" s="77"/>
      <c r="L58" s="77"/>
      <c r="M58" s="77"/>
      <c r="N58" s="77"/>
      <c r="O58" s="77"/>
      <c r="P58" s="77"/>
      <c r="Q58" s="77"/>
      <c r="R58" s="77"/>
    </row>
    <row r="59" spans="1:18" ht="20.5" customHeight="1">
      <c r="A59" s="23" t="s">
        <v>52</v>
      </c>
      <c r="B59" s="495" t="s">
        <v>244</v>
      </c>
      <c r="C59" s="89"/>
      <c r="D59" s="197"/>
      <c r="E59" s="89"/>
      <c r="F59" s="197"/>
      <c r="G59" s="75">
        <f>SUM(C59:F59)</f>
        <v>0</v>
      </c>
      <c r="I59" s="77"/>
      <c r="J59" s="77"/>
      <c r="L59" s="77"/>
      <c r="M59" s="77"/>
      <c r="N59" s="77"/>
      <c r="O59" s="77"/>
      <c r="P59" s="77"/>
      <c r="Q59" s="77"/>
      <c r="R59" s="77"/>
    </row>
    <row r="60" spans="1:18" ht="20.5" customHeight="1">
      <c r="A60" s="23" t="s">
        <v>52</v>
      </c>
      <c r="B60" s="495" t="s">
        <v>117</v>
      </c>
      <c r="C60" s="332"/>
      <c r="D60" s="197"/>
      <c r="E60" s="89"/>
      <c r="F60" s="197"/>
      <c r="G60" s="75">
        <f>SUM(C60:F60)</f>
        <v>0</v>
      </c>
      <c r="I60" s="77"/>
      <c r="J60" s="77"/>
      <c r="L60" s="77"/>
      <c r="M60" s="77"/>
      <c r="N60" s="77"/>
      <c r="O60" s="77"/>
      <c r="P60" s="77"/>
      <c r="Q60" s="77"/>
      <c r="R60" s="77"/>
    </row>
    <row r="61" spans="1:18" ht="20.5" customHeight="1">
      <c r="A61" s="79"/>
      <c r="B61" s="79"/>
      <c r="C61" s="74"/>
      <c r="D61" s="197"/>
      <c r="E61" s="74"/>
      <c r="F61" s="197"/>
      <c r="G61" s="80">
        <f>SUM(G57:G60)</f>
        <v>30</v>
      </c>
      <c r="H61" s="77"/>
      <c r="I61" s="77"/>
      <c r="J61" s="77"/>
      <c r="L61" s="77"/>
      <c r="M61" s="77"/>
      <c r="N61" s="77"/>
      <c r="O61" s="77"/>
      <c r="P61" s="77"/>
      <c r="Q61" s="77"/>
      <c r="R61" s="77"/>
    </row>
    <row r="62" spans="1:18" ht="20.5" customHeight="1">
      <c r="A62" s="85" t="s">
        <v>57</v>
      </c>
      <c r="B62" s="85" t="s">
        <v>8</v>
      </c>
      <c r="C62" s="86" t="s">
        <v>42</v>
      </c>
      <c r="D62" s="199" t="s">
        <v>44</v>
      </c>
      <c r="E62" s="87" t="s">
        <v>43</v>
      </c>
      <c r="F62" s="199" t="s">
        <v>46</v>
      </c>
      <c r="G62" s="75">
        <f aca="true" t="shared" si="2" ref="G62:G67">SUM(C62:F62)</f>
        <v>0</v>
      </c>
      <c r="H62" s="77"/>
      <c r="I62" s="77"/>
      <c r="J62" s="77"/>
      <c r="L62" s="77"/>
      <c r="M62" s="77"/>
      <c r="N62" s="77"/>
      <c r="O62" s="77"/>
      <c r="P62" s="77"/>
      <c r="Q62" s="77"/>
      <c r="R62" s="77"/>
    </row>
    <row r="63" spans="1:18" ht="20.5" customHeight="1">
      <c r="A63" s="22" t="s">
        <v>58</v>
      </c>
      <c r="B63" s="497" t="s">
        <v>113</v>
      </c>
      <c r="C63" s="89"/>
      <c r="D63" s="197"/>
      <c r="E63" s="89"/>
      <c r="F63" s="197"/>
      <c r="G63" s="75">
        <f t="shared" si="2"/>
        <v>0</v>
      </c>
      <c r="H63" s="77"/>
      <c r="I63" s="77"/>
      <c r="J63" s="77"/>
      <c r="L63" s="77"/>
      <c r="M63" s="77"/>
      <c r="N63" s="77"/>
      <c r="O63" s="77"/>
      <c r="P63" s="77"/>
      <c r="Q63" s="77"/>
      <c r="R63" s="77"/>
    </row>
    <row r="64" spans="1:18" ht="20.5" customHeight="1">
      <c r="A64" s="22" t="s">
        <v>58</v>
      </c>
      <c r="B64" s="496" t="s">
        <v>245</v>
      </c>
      <c r="C64" s="89"/>
      <c r="D64" s="197"/>
      <c r="E64" s="89"/>
      <c r="F64" s="197"/>
      <c r="G64" s="75">
        <f t="shared" si="2"/>
        <v>0</v>
      </c>
      <c r="H64" s="77"/>
      <c r="I64" s="77"/>
      <c r="J64" s="77"/>
      <c r="L64" s="77"/>
      <c r="M64" s="77"/>
      <c r="N64" s="77"/>
      <c r="O64" s="77"/>
      <c r="P64" s="77"/>
      <c r="Q64" s="77"/>
      <c r="R64" s="77"/>
    </row>
    <row r="65" spans="1:18" ht="20.5" customHeight="1">
      <c r="A65" s="22" t="s">
        <v>58</v>
      </c>
      <c r="B65" s="495" t="s">
        <v>252</v>
      </c>
      <c r="C65" s="89"/>
      <c r="D65" s="197"/>
      <c r="E65" s="89"/>
      <c r="F65" s="197"/>
      <c r="G65" s="75">
        <f t="shared" si="2"/>
        <v>0</v>
      </c>
      <c r="H65" s="77"/>
      <c r="I65" s="77"/>
      <c r="J65" s="77"/>
      <c r="L65" s="77"/>
      <c r="M65" s="77"/>
      <c r="N65" s="77"/>
      <c r="O65" s="77"/>
      <c r="P65" s="77"/>
      <c r="Q65" s="77"/>
      <c r="R65" s="77"/>
    </row>
    <row r="66" spans="1:18" ht="20.5" customHeight="1">
      <c r="A66" s="22" t="s">
        <v>58</v>
      </c>
      <c r="B66" s="495" t="s">
        <v>114</v>
      </c>
      <c r="C66" s="89"/>
      <c r="D66" s="197"/>
      <c r="E66" s="89"/>
      <c r="F66" s="197"/>
      <c r="G66" s="75">
        <f t="shared" si="2"/>
        <v>0</v>
      </c>
      <c r="H66" s="77"/>
      <c r="I66" s="77"/>
      <c r="J66" s="77"/>
      <c r="L66" s="77"/>
      <c r="M66" s="77"/>
      <c r="N66" s="77"/>
      <c r="O66" s="77"/>
      <c r="P66" s="77"/>
      <c r="Q66" s="77"/>
      <c r="R66" s="77"/>
    </row>
    <row r="67" spans="1:18" ht="20.5" customHeight="1">
      <c r="A67" s="79"/>
      <c r="B67" s="79"/>
      <c r="C67" s="74"/>
      <c r="D67" s="197"/>
      <c r="E67" s="74"/>
      <c r="F67" s="197"/>
      <c r="G67" s="80">
        <f t="shared" si="2"/>
        <v>0</v>
      </c>
      <c r="H67" s="77"/>
      <c r="I67" s="77"/>
      <c r="J67" s="77"/>
      <c r="L67" s="77"/>
      <c r="M67" s="77"/>
      <c r="N67" s="77"/>
      <c r="O67" s="77"/>
      <c r="P67" s="77"/>
      <c r="Q67" s="77"/>
      <c r="R67" s="77"/>
    </row>
    <row r="68" spans="1:18" ht="20.5" customHeight="1">
      <c r="A68" s="85" t="s">
        <v>29</v>
      </c>
      <c r="B68" s="85" t="s">
        <v>8</v>
      </c>
      <c r="C68" s="86" t="s">
        <v>42</v>
      </c>
      <c r="D68" s="199" t="s">
        <v>44</v>
      </c>
      <c r="E68" s="87" t="s">
        <v>43</v>
      </c>
      <c r="F68" s="199" t="s">
        <v>46</v>
      </c>
      <c r="G68" s="75"/>
      <c r="H68" s="113"/>
      <c r="I68" s="77"/>
      <c r="J68" s="77"/>
      <c r="L68" s="77"/>
      <c r="M68" s="77"/>
      <c r="N68" s="77"/>
      <c r="O68" s="77"/>
      <c r="P68" s="77"/>
      <c r="Q68" s="77"/>
      <c r="R68" s="77"/>
    </row>
    <row r="69" spans="1:18" ht="20.5" customHeight="1">
      <c r="A69" s="23" t="s">
        <v>59</v>
      </c>
      <c r="B69" s="495" t="s">
        <v>253</v>
      </c>
      <c r="C69" s="89"/>
      <c r="D69" s="329"/>
      <c r="E69" s="89"/>
      <c r="F69" s="89"/>
      <c r="G69" s="75">
        <f>SUM(C69:F69)</f>
        <v>0</v>
      </c>
      <c r="H69" s="113"/>
      <c r="I69" s="113"/>
      <c r="J69" s="113"/>
      <c r="L69" s="77"/>
      <c r="M69" s="77"/>
      <c r="N69" s="77"/>
      <c r="O69" s="77"/>
      <c r="P69" s="77"/>
      <c r="Q69" s="77"/>
      <c r="R69" s="77"/>
    </row>
    <row r="70" spans="1:18" ht="20.5" customHeight="1">
      <c r="A70" s="23" t="s">
        <v>59</v>
      </c>
      <c r="B70" s="495" t="s">
        <v>119</v>
      </c>
      <c r="C70" s="47"/>
      <c r="D70" s="197">
        <f>'BK'!C25</f>
        <v>130</v>
      </c>
      <c r="E70" s="89">
        <f>'GT'!C29</f>
        <v>155</v>
      </c>
      <c r="F70" s="197"/>
      <c r="G70" s="75">
        <f>SUM(C70:F70)</f>
        <v>285</v>
      </c>
      <c r="H70" s="113"/>
      <c r="I70" s="113"/>
      <c r="J70" s="113"/>
      <c r="L70" s="77"/>
      <c r="M70" s="77"/>
      <c r="N70" s="77"/>
      <c r="O70" s="77"/>
      <c r="P70" s="77"/>
      <c r="Q70" s="77"/>
      <c r="R70" s="77"/>
    </row>
    <row r="71" spans="1:18" ht="20.5" customHeight="1">
      <c r="A71" s="23" t="s">
        <v>59</v>
      </c>
      <c r="B71" s="495" t="s">
        <v>118</v>
      </c>
      <c r="C71" s="89"/>
      <c r="D71" s="89"/>
      <c r="E71" s="89"/>
      <c r="F71" s="89"/>
      <c r="G71" s="75">
        <f>SUM(C71:F71)</f>
        <v>0</v>
      </c>
      <c r="H71" s="113"/>
      <c r="I71" s="113"/>
      <c r="J71" s="113"/>
      <c r="L71" s="77"/>
      <c r="M71" s="77"/>
      <c r="N71" s="77"/>
      <c r="O71" s="77"/>
      <c r="P71" s="77"/>
      <c r="Q71" s="77"/>
      <c r="R71" s="77"/>
    </row>
    <row r="72" spans="1:18" ht="20.5" customHeight="1">
      <c r="A72" s="23" t="s">
        <v>59</v>
      </c>
      <c r="B72" s="495" t="s">
        <v>184</v>
      </c>
      <c r="C72" s="47"/>
      <c r="D72" s="197"/>
      <c r="E72" s="89"/>
      <c r="F72" s="197"/>
      <c r="G72" s="75">
        <f>SUM(C72:F72)</f>
        <v>0</v>
      </c>
      <c r="H72" s="113"/>
      <c r="I72" s="113"/>
      <c r="J72" s="113"/>
      <c r="L72" s="77"/>
      <c r="M72" s="77"/>
      <c r="N72" s="77"/>
      <c r="O72" s="77"/>
      <c r="P72" s="77"/>
      <c r="Q72" s="77"/>
      <c r="R72" s="77"/>
    </row>
    <row r="73" spans="1:18" ht="20.5" customHeight="1">
      <c r="A73" s="111"/>
      <c r="B73" s="112"/>
      <c r="C73" s="74"/>
      <c r="D73" s="197"/>
      <c r="E73" s="74"/>
      <c r="F73" s="197"/>
      <c r="G73" s="80">
        <f>SUM(G69:G72)</f>
        <v>285</v>
      </c>
      <c r="H73" s="113"/>
      <c r="I73" s="113"/>
      <c r="J73" s="113"/>
      <c r="L73" s="77"/>
      <c r="M73" s="77"/>
      <c r="N73" s="77"/>
      <c r="O73" s="77"/>
      <c r="P73" s="77"/>
      <c r="Q73" s="77"/>
      <c r="R73" s="77"/>
    </row>
    <row r="74" spans="1:18" ht="20.5" customHeight="1">
      <c r="A74" s="85" t="s">
        <v>60</v>
      </c>
      <c r="B74" s="85" t="s">
        <v>8</v>
      </c>
      <c r="C74" s="86" t="s">
        <v>42</v>
      </c>
      <c r="D74" s="199" t="s">
        <v>44</v>
      </c>
      <c r="E74" s="87" t="s">
        <v>43</v>
      </c>
      <c r="F74" s="199" t="s">
        <v>46</v>
      </c>
      <c r="G74" s="114" t="s">
        <v>17</v>
      </c>
      <c r="H74" s="77"/>
      <c r="I74" s="113"/>
      <c r="J74" s="113"/>
      <c r="L74" s="77"/>
      <c r="M74" s="77"/>
      <c r="N74" s="77"/>
      <c r="O74" s="77"/>
      <c r="P74" s="77"/>
      <c r="Q74" s="77"/>
      <c r="R74" s="77"/>
    </row>
    <row r="75" spans="1:18" ht="20.5" customHeight="1">
      <c r="A75" s="23" t="s">
        <v>54</v>
      </c>
      <c r="B75" s="495" t="s">
        <v>122</v>
      </c>
      <c r="C75" s="332"/>
      <c r="D75" s="197"/>
      <c r="E75" s="89"/>
      <c r="F75" s="197"/>
      <c r="G75" s="75">
        <f>SUM(C75:F75)</f>
        <v>0</v>
      </c>
      <c r="H75" s="77"/>
      <c r="I75" s="77"/>
      <c r="J75" s="77"/>
      <c r="L75" s="77"/>
      <c r="M75" s="77"/>
      <c r="N75" s="77"/>
      <c r="O75" s="77"/>
      <c r="P75" s="77"/>
      <c r="Q75" s="77"/>
      <c r="R75" s="77"/>
    </row>
    <row r="76" spans="1:18" ht="20.5" customHeight="1">
      <c r="A76" s="625" t="s">
        <v>54</v>
      </c>
      <c r="B76" s="619" t="s">
        <v>120</v>
      </c>
      <c r="C76" s="331">
        <f>'BA'!C26</f>
        <v>40</v>
      </c>
      <c r="D76" s="223"/>
      <c r="E76" s="223">
        <f>'GT'!C32</f>
        <v>70</v>
      </c>
      <c r="F76" s="223"/>
      <c r="G76" s="620">
        <f>SUM(C76:F76)</f>
        <v>110</v>
      </c>
      <c r="H76" s="77"/>
      <c r="I76" s="77"/>
      <c r="J76" s="77"/>
      <c r="L76" s="77"/>
      <c r="M76" s="77"/>
      <c r="N76" s="77"/>
      <c r="O76" s="77"/>
      <c r="P76" s="77"/>
      <c r="Q76" s="77"/>
      <c r="R76" s="77"/>
    </row>
    <row r="77" spans="1:18" ht="20.5" customHeight="1">
      <c r="A77" s="23" t="s">
        <v>54</v>
      </c>
      <c r="B77" s="495" t="s">
        <v>242</v>
      </c>
      <c r="C77" s="89"/>
      <c r="D77" s="197"/>
      <c r="E77" s="89"/>
      <c r="F77" s="197"/>
      <c r="G77" s="75">
        <f>SUM(C77:F77)</f>
        <v>0</v>
      </c>
      <c r="H77" s="77"/>
      <c r="I77" s="77"/>
      <c r="J77" s="77"/>
      <c r="L77" s="77"/>
      <c r="M77" s="77"/>
      <c r="N77" s="77"/>
      <c r="O77" s="77"/>
      <c r="P77" s="77"/>
      <c r="Q77" s="77"/>
      <c r="R77" s="77"/>
    </row>
    <row r="78" spans="1:18" ht="20.5" customHeight="1">
      <c r="A78" s="115" t="s">
        <v>54</v>
      </c>
      <c r="B78" s="495" t="s">
        <v>121</v>
      </c>
      <c r="C78" s="89"/>
      <c r="D78" s="197"/>
      <c r="E78" s="89"/>
      <c r="F78" s="197"/>
      <c r="G78" s="75">
        <f>SUM(C78:F78)</f>
        <v>0</v>
      </c>
      <c r="H78" s="77"/>
      <c r="I78" s="77"/>
      <c r="J78" s="77"/>
      <c r="L78" s="77"/>
      <c r="M78" s="77"/>
      <c r="N78" s="77"/>
      <c r="O78" s="77"/>
      <c r="P78" s="77"/>
      <c r="Q78" s="77"/>
      <c r="R78" s="77"/>
    </row>
    <row r="79" spans="1:18" ht="20.5" customHeight="1">
      <c r="A79" s="79"/>
      <c r="B79" s="79"/>
      <c r="C79" s="74"/>
      <c r="D79" s="197"/>
      <c r="E79" s="74"/>
      <c r="F79" s="197"/>
      <c r="G79" s="80">
        <f>SUM(G75:G78)</f>
        <v>110</v>
      </c>
      <c r="H79" s="77"/>
      <c r="I79" s="77"/>
      <c r="J79" s="77"/>
      <c r="L79" s="77"/>
      <c r="M79" s="77"/>
      <c r="N79" s="77"/>
      <c r="O79" s="77"/>
      <c r="P79" s="77"/>
      <c r="Q79" s="77"/>
      <c r="R79" s="77"/>
    </row>
    <row r="80" spans="1:18" ht="20.5" customHeight="1">
      <c r="A80" s="85" t="s">
        <v>35</v>
      </c>
      <c r="B80" s="85" t="s">
        <v>8</v>
      </c>
      <c r="C80" s="86" t="s">
        <v>42</v>
      </c>
      <c r="D80" s="199" t="s">
        <v>44</v>
      </c>
      <c r="E80" s="87" t="s">
        <v>43</v>
      </c>
      <c r="F80" s="199" t="s">
        <v>46</v>
      </c>
      <c r="G80" s="75"/>
      <c r="H80" s="77"/>
      <c r="I80" s="77"/>
      <c r="J80" s="77"/>
      <c r="L80" s="77"/>
      <c r="M80" s="77"/>
      <c r="N80" s="77"/>
      <c r="O80" s="77"/>
      <c r="P80" s="77"/>
      <c r="Q80" s="77"/>
      <c r="R80" s="77"/>
    </row>
    <row r="81" spans="1:18" ht="20.5" customHeight="1">
      <c r="A81" s="90" t="s">
        <v>55</v>
      </c>
      <c r="B81" s="498" t="s">
        <v>241</v>
      </c>
      <c r="C81" s="89"/>
      <c r="D81" s="197"/>
      <c r="E81" s="89"/>
      <c r="F81" s="197"/>
      <c r="G81" s="75">
        <f>SUM(C81:F81)</f>
        <v>0</v>
      </c>
      <c r="H81" s="77"/>
      <c r="I81" s="77"/>
      <c r="J81" s="77"/>
      <c r="L81" s="77"/>
      <c r="M81" s="77"/>
      <c r="N81" s="77"/>
      <c r="O81" s="77"/>
      <c r="P81" s="77"/>
      <c r="Q81" s="77"/>
      <c r="R81" s="77"/>
    </row>
    <row r="82" spans="1:18" ht="20.5" customHeight="1">
      <c r="A82" s="618" t="s">
        <v>55</v>
      </c>
      <c r="B82" s="619" t="s">
        <v>123</v>
      </c>
      <c r="C82" s="223"/>
      <c r="D82" s="223">
        <f>'BK'!C24</f>
        <v>55</v>
      </c>
      <c r="E82" s="223"/>
      <c r="F82" s="223">
        <f>TR!C29</f>
        <v>0</v>
      </c>
      <c r="G82" s="620">
        <f>SUM(C82:F82)</f>
        <v>55</v>
      </c>
      <c r="H82" s="77"/>
      <c r="I82" s="77"/>
      <c r="J82" s="77"/>
      <c r="L82" s="77"/>
      <c r="M82" s="77"/>
      <c r="N82" s="77"/>
      <c r="O82" s="77"/>
      <c r="P82" s="77"/>
      <c r="Q82" s="77"/>
      <c r="R82" s="77"/>
    </row>
    <row r="83" spans="1:18" ht="20.5" customHeight="1">
      <c r="A83" s="23" t="s">
        <v>55</v>
      </c>
      <c r="B83" s="495" t="s">
        <v>124</v>
      </c>
      <c r="C83" s="89"/>
      <c r="D83" s="197"/>
      <c r="E83" s="89"/>
      <c r="F83" s="197"/>
      <c r="G83" s="75">
        <f>SUM(C83:F83)</f>
        <v>0</v>
      </c>
      <c r="H83" s="77"/>
      <c r="I83" s="77"/>
      <c r="J83" s="77"/>
      <c r="L83" s="77"/>
      <c r="M83" s="77"/>
      <c r="N83" s="77"/>
      <c r="O83" s="77"/>
      <c r="P83" s="77"/>
      <c r="Q83" s="77"/>
      <c r="R83" s="77"/>
    </row>
    <row r="84" spans="1:18" ht="20.5" customHeight="1">
      <c r="A84" s="23" t="s">
        <v>61</v>
      </c>
      <c r="B84" s="495" t="s">
        <v>62</v>
      </c>
      <c r="C84" s="89"/>
      <c r="D84" s="197"/>
      <c r="E84" s="89"/>
      <c r="F84" s="197"/>
      <c r="G84" s="75">
        <f>SUM(C84:F84)</f>
        <v>0</v>
      </c>
      <c r="H84" s="77"/>
      <c r="I84" s="77"/>
      <c r="J84" s="77"/>
      <c r="L84" s="77"/>
      <c r="M84" s="77"/>
      <c r="N84" s="77"/>
      <c r="O84" s="77"/>
      <c r="P84" s="77"/>
      <c r="Q84" s="77"/>
      <c r="R84" s="77"/>
    </row>
    <row r="85" spans="1:18" ht="20.5" customHeight="1">
      <c r="A85" s="79"/>
      <c r="B85" s="79"/>
      <c r="C85" s="74"/>
      <c r="D85" s="197"/>
      <c r="E85" s="74"/>
      <c r="F85" s="197"/>
      <c r="G85" s="80">
        <f>SUM(G81:G84)</f>
        <v>55</v>
      </c>
      <c r="H85" s="77"/>
      <c r="I85" s="77"/>
      <c r="J85" s="77"/>
      <c r="L85" s="77"/>
      <c r="M85" s="77"/>
      <c r="N85" s="77"/>
      <c r="O85" s="77"/>
      <c r="P85" s="77"/>
      <c r="Q85" s="77"/>
      <c r="R85" s="77"/>
    </row>
    <row r="86" spans="1:18" ht="20.5" customHeight="1">
      <c r="A86" s="85" t="s">
        <v>63</v>
      </c>
      <c r="B86" s="85" t="s">
        <v>8</v>
      </c>
      <c r="C86" s="86" t="s">
        <v>42</v>
      </c>
      <c r="D86" s="199" t="s">
        <v>44</v>
      </c>
      <c r="E86" s="87" t="s">
        <v>43</v>
      </c>
      <c r="F86" s="199" t="s">
        <v>46</v>
      </c>
      <c r="G86" s="116" t="s">
        <v>17</v>
      </c>
      <c r="H86" s="77"/>
      <c r="I86" s="77"/>
      <c r="J86" s="77"/>
      <c r="L86" s="77"/>
      <c r="M86" s="77"/>
      <c r="N86" s="77"/>
      <c r="O86" s="77"/>
      <c r="P86" s="77"/>
      <c r="Q86" s="77"/>
      <c r="R86" s="77"/>
    </row>
    <row r="87" spans="1:18" ht="20.5" customHeight="1">
      <c r="A87" s="22" t="s">
        <v>56</v>
      </c>
      <c r="B87" s="495" t="s">
        <v>240</v>
      </c>
      <c r="C87" s="89"/>
      <c r="D87" s="197"/>
      <c r="E87" s="89"/>
      <c r="F87" s="197"/>
      <c r="G87" s="75">
        <f>SUM(C87:F87)</f>
        <v>0</v>
      </c>
      <c r="H87" s="77"/>
      <c r="I87" s="77"/>
      <c r="J87" s="77"/>
      <c r="L87" s="77"/>
      <c r="M87" s="77"/>
      <c r="N87" s="77"/>
      <c r="O87" s="77"/>
      <c r="P87" s="77"/>
      <c r="Q87" s="77"/>
      <c r="R87" s="77"/>
    </row>
    <row r="88" spans="1:18" ht="20.5" customHeight="1">
      <c r="A88" s="22" t="s">
        <v>56</v>
      </c>
      <c r="B88" s="495" t="s">
        <v>239</v>
      </c>
      <c r="C88" s="332"/>
      <c r="D88" s="197"/>
      <c r="E88" s="332">
        <f>'BA'!C28</f>
        <v>0</v>
      </c>
      <c r="F88" s="197"/>
      <c r="G88" s="75">
        <f>SUM(C88:F88)</f>
        <v>0</v>
      </c>
      <c r="H88" s="77"/>
      <c r="I88" s="77"/>
      <c r="J88" s="77"/>
      <c r="L88" s="77"/>
      <c r="M88" s="77"/>
      <c r="N88" s="77"/>
      <c r="O88" s="77"/>
      <c r="P88" s="77"/>
      <c r="Q88" s="77"/>
      <c r="R88" s="77"/>
    </row>
    <row r="89" spans="1:18" ht="20.5" customHeight="1">
      <c r="A89" s="22" t="s">
        <v>56</v>
      </c>
      <c r="B89" s="495" t="s">
        <v>125</v>
      </c>
      <c r="C89" s="332"/>
      <c r="D89" s="197"/>
      <c r="E89" s="332">
        <f>'BA'!C25</f>
        <v>170</v>
      </c>
      <c r="F89" s="197"/>
      <c r="G89" s="75">
        <f>SUM(C89:F89)</f>
        <v>170</v>
      </c>
      <c r="H89" s="77"/>
      <c r="I89" s="77"/>
      <c r="J89" s="77"/>
      <c r="L89" s="77"/>
      <c r="M89" s="77"/>
      <c r="N89" s="77"/>
      <c r="O89" s="77"/>
      <c r="P89" s="77"/>
      <c r="Q89" s="77"/>
      <c r="R89" s="77"/>
    </row>
    <row r="90" spans="1:18" ht="20.5" customHeight="1">
      <c r="A90" s="22" t="s">
        <v>56</v>
      </c>
      <c r="B90" s="495" t="s">
        <v>126</v>
      </c>
      <c r="C90" s="89"/>
      <c r="D90" s="197"/>
      <c r="E90" s="89"/>
      <c r="F90" s="197"/>
      <c r="G90" s="75">
        <f>SUM(C90:F90)</f>
        <v>0</v>
      </c>
      <c r="H90" s="77"/>
      <c r="I90" s="77"/>
      <c r="J90" s="77"/>
      <c r="L90" s="77"/>
      <c r="M90" s="77"/>
      <c r="N90" s="77"/>
      <c r="O90" s="77"/>
      <c r="P90" s="77"/>
      <c r="Q90" s="77"/>
      <c r="R90" s="77"/>
    </row>
    <row r="91" spans="1:18" ht="20.5" customHeight="1">
      <c r="A91" s="79"/>
      <c r="B91" s="79"/>
      <c r="C91" s="74"/>
      <c r="D91" s="197"/>
      <c r="E91" s="74"/>
      <c r="F91" s="197"/>
      <c r="G91" s="80">
        <f>SUM(G87:G90)</f>
        <v>170</v>
      </c>
      <c r="H91" s="77"/>
      <c r="I91" s="77"/>
      <c r="J91" s="77"/>
      <c r="L91" s="77"/>
      <c r="M91" s="77"/>
      <c r="N91" s="77"/>
      <c r="O91" s="77"/>
      <c r="P91" s="77"/>
      <c r="Q91" s="77"/>
      <c r="R91" s="77"/>
    </row>
    <row r="92" spans="1:18" ht="20.5" customHeight="1">
      <c r="A92" s="85" t="s">
        <v>64</v>
      </c>
      <c r="B92" s="85" t="s">
        <v>8</v>
      </c>
      <c r="C92" s="86" t="s">
        <v>42</v>
      </c>
      <c r="D92" s="199" t="s">
        <v>44</v>
      </c>
      <c r="E92" s="87" t="s">
        <v>43</v>
      </c>
      <c r="F92" s="199" t="s">
        <v>46</v>
      </c>
      <c r="G92" s="75"/>
      <c r="H92" s="77"/>
      <c r="I92" s="77"/>
      <c r="J92" s="77"/>
      <c r="L92" s="77"/>
      <c r="M92" s="77"/>
      <c r="N92" s="77"/>
      <c r="O92" s="77"/>
      <c r="P92" s="77"/>
      <c r="Q92" s="77"/>
      <c r="R92" s="77"/>
    </row>
    <row r="93" spans="1:18" ht="20.5" customHeight="1">
      <c r="A93" s="22" t="s">
        <v>37</v>
      </c>
      <c r="B93" s="495" t="s">
        <v>203</v>
      </c>
      <c r="C93" s="332"/>
      <c r="D93" s="197"/>
      <c r="E93" s="89"/>
      <c r="F93" s="197"/>
      <c r="G93" s="75">
        <f>SUM(C93:F93)</f>
        <v>0</v>
      </c>
      <c r="H93" s="77"/>
      <c r="I93" s="77"/>
      <c r="J93" s="77"/>
      <c r="L93" s="77"/>
      <c r="M93" s="77"/>
      <c r="N93" s="77"/>
      <c r="O93" s="77"/>
      <c r="P93" s="77"/>
      <c r="Q93" s="77"/>
      <c r="R93" s="77"/>
    </row>
    <row r="94" spans="1:18" ht="20.5" customHeight="1">
      <c r="A94" s="22" t="s">
        <v>37</v>
      </c>
      <c r="B94" s="495" t="s">
        <v>185</v>
      </c>
      <c r="C94" s="89"/>
      <c r="D94" s="197"/>
      <c r="E94" s="89"/>
      <c r="F94" s="197"/>
      <c r="G94" s="75">
        <f>SUM(C94:F94)</f>
        <v>0</v>
      </c>
      <c r="H94" s="77"/>
      <c r="I94" s="77"/>
      <c r="J94" s="77"/>
      <c r="L94" s="77"/>
      <c r="M94" s="77"/>
      <c r="N94" s="77"/>
      <c r="O94" s="77"/>
      <c r="P94" s="77"/>
      <c r="Q94" s="77"/>
      <c r="R94" s="77"/>
    </row>
    <row r="95" spans="1:18" ht="20.5" customHeight="1">
      <c r="A95" s="22" t="s">
        <v>37</v>
      </c>
      <c r="B95" s="495" t="s">
        <v>127</v>
      </c>
      <c r="C95" s="89"/>
      <c r="D95" s="197"/>
      <c r="E95" s="89"/>
      <c r="F95" s="197"/>
      <c r="G95" s="75">
        <f>SUM(C95:F95)</f>
        <v>0</v>
      </c>
      <c r="H95" s="77"/>
      <c r="I95" s="77"/>
      <c r="J95" s="77"/>
      <c r="L95" s="77"/>
      <c r="M95" s="77"/>
      <c r="N95" s="77"/>
      <c r="O95" s="77"/>
      <c r="P95" s="77"/>
      <c r="Q95" s="77"/>
      <c r="R95" s="77"/>
    </row>
    <row r="96" spans="1:18" ht="20.5" customHeight="1">
      <c r="A96" s="22" t="s">
        <v>37</v>
      </c>
      <c r="B96" s="495" t="s">
        <v>128</v>
      </c>
      <c r="C96" s="89"/>
      <c r="D96" s="197"/>
      <c r="E96" s="89"/>
      <c r="F96" s="197"/>
      <c r="G96" s="75">
        <f>SUM(C96:F96)</f>
        <v>0</v>
      </c>
      <c r="H96" s="77"/>
      <c r="I96" s="77"/>
      <c r="J96" s="77"/>
      <c r="L96" s="77"/>
      <c r="M96" s="77"/>
      <c r="N96" s="77"/>
      <c r="O96" s="77"/>
      <c r="P96" s="77"/>
      <c r="Q96" s="77"/>
      <c r="R96" s="77"/>
    </row>
    <row r="97" spans="1:18" ht="20.5" customHeight="1">
      <c r="A97" s="79"/>
      <c r="B97" s="79"/>
      <c r="C97" s="74"/>
      <c r="D97" s="197"/>
      <c r="E97" s="74"/>
      <c r="F97" s="197"/>
      <c r="G97" s="80">
        <f>SUM(G93:G96)</f>
        <v>0</v>
      </c>
      <c r="H97" s="77"/>
      <c r="I97" s="77"/>
      <c r="J97" s="77"/>
      <c r="L97" s="77"/>
      <c r="M97" s="77"/>
      <c r="N97" s="77"/>
      <c r="O97" s="77"/>
      <c r="P97" s="77"/>
      <c r="Q97" s="77"/>
      <c r="R97" s="77"/>
    </row>
    <row r="98" spans="1:18" ht="20.5" customHeight="1">
      <c r="A98" s="85" t="s">
        <v>65</v>
      </c>
      <c r="B98" s="85" t="s">
        <v>8</v>
      </c>
      <c r="C98" s="86" t="s">
        <v>42</v>
      </c>
      <c r="D98" s="199" t="s">
        <v>44</v>
      </c>
      <c r="E98" s="87" t="s">
        <v>43</v>
      </c>
      <c r="F98" s="199" t="s">
        <v>46</v>
      </c>
      <c r="G98" s="75">
        <f>SUM(C98:F98)</f>
        <v>0</v>
      </c>
      <c r="H98" s="77"/>
      <c r="I98" s="77"/>
      <c r="J98" s="77"/>
      <c r="L98" s="77"/>
      <c r="M98" s="77"/>
      <c r="N98" s="77"/>
      <c r="O98" s="77"/>
      <c r="P98" s="77"/>
      <c r="Q98" s="77"/>
      <c r="R98" s="77"/>
    </row>
    <row r="99" spans="1:18" ht="20.5" customHeight="1">
      <c r="A99" s="69" t="s">
        <v>27</v>
      </c>
      <c r="B99" s="495" t="s">
        <v>129</v>
      </c>
      <c r="C99" s="86"/>
      <c r="D99" s="199"/>
      <c r="E99" s="87"/>
      <c r="F99" s="199"/>
      <c r="G99" s="75">
        <f>SUM(C99:F99)</f>
        <v>0</v>
      </c>
      <c r="H99" s="77"/>
      <c r="I99" s="77"/>
      <c r="J99" s="77"/>
      <c r="L99" s="77"/>
      <c r="M99" s="77"/>
      <c r="N99" s="77"/>
      <c r="O99" s="77"/>
      <c r="P99" s="77"/>
      <c r="Q99" s="77"/>
      <c r="R99" s="77"/>
    </row>
    <row r="100" spans="1:10" ht="20.5" customHeight="1">
      <c r="A100" s="69" t="s">
        <v>27</v>
      </c>
      <c r="B100" s="355" t="s">
        <v>130</v>
      </c>
      <c r="C100" s="144"/>
      <c r="D100" s="199"/>
      <c r="E100" s="87"/>
      <c r="F100" s="199"/>
      <c r="G100" s="75">
        <f>SUM(C100:F100)</f>
        <v>0</v>
      </c>
      <c r="I100" s="77"/>
      <c r="J100" s="77"/>
    </row>
    <row r="101" spans="1:7" ht="20.5" customHeight="1">
      <c r="A101" s="69" t="s">
        <v>27</v>
      </c>
      <c r="B101" s="355" t="s">
        <v>131</v>
      </c>
      <c r="C101" s="89"/>
      <c r="D101" s="197"/>
      <c r="E101" s="89"/>
      <c r="F101" s="197"/>
      <c r="G101" s="75">
        <f>SUM(C101:F101)</f>
        <v>0</v>
      </c>
    </row>
    <row r="102" spans="1:7" ht="20.5" customHeight="1">
      <c r="A102" s="69" t="s">
        <v>27</v>
      </c>
      <c r="B102" s="495" t="s">
        <v>255</v>
      </c>
      <c r="C102" s="89"/>
      <c r="D102" s="197"/>
      <c r="E102" s="89"/>
      <c r="F102" s="197"/>
      <c r="G102" s="75">
        <f>SUM(C102:F102)</f>
        <v>0</v>
      </c>
    </row>
    <row r="103" spans="1:7" ht="20.5" customHeight="1">
      <c r="A103" s="79"/>
      <c r="B103" s="79"/>
      <c r="C103" s="74"/>
      <c r="D103" s="197"/>
      <c r="E103" s="74"/>
      <c r="F103" s="197"/>
      <c r="G103" s="80">
        <f>SUM(G99:G102)</f>
        <v>0</v>
      </c>
    </row>
    <row r="104" spans="1:7" ht="20.5" customHeight="1">
      <c r="A104" s="113"/>
      <c r="B104" s="113"/>
      <c r="C104" s="113"/>
      <c r="D104" s="200"/>
      <c r="E104" s="113"/>
      <c r="F104" s="200"/>
      <c r="G104" s="117"/>
    </row>
  </sheetData>
  <mergeCells count="1">
    <mergeCell ref="I1: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53" zoomScaleNormal="53" workbookViewId="0" topLeftCell="A1">
      <selection activeCell="O31" sqref="A1:O31"/>
    </sheetView>
  </sheetViews>
  <sheetFormatPr defaultColWidth="8.8515625" defaultRowHeight="15"/>
  <cols>
    <col min="1" max="1" width="20.28125" style="206" customWidth="1"/>
    <col min="2" max="2" width="34.140625" style="206" customWidth="1"/>
    <col min="3" max="3" width="22.140625" style="206" customWidth="1"/>
    <col min="4" max="4" width="8.8515625" style="206" customWidth="1"/>
    <col min="5" max="5" width="11.00390625" style="206" customWidth="1"/>
    <col min="6" max="6" width="9.421875" style="206" customWidth="1"/>
    <col min="7" max="7" width="23.28125" style="206" customWidth="1"/>
    <col min="8" max="8" width="13.421875" style="206" customWidth="1"/>
    <col min="9" max="9" width="11.421875" style="206" customWidth="1"/>
    <col min="10" max="10" width="22.421875" style="206" customWidth="1"/>
    <col min="11" max="11" width="13.28125" style="313" customWidth="1"/>
    <col min="12" max="12" width="11.00390625" style="206" customWidth="1"/>
    <col min="13" max="13" width="24.140625" style="206" customWidth="1"/>
    <col min="14" max="14" width="12.28125" style="206" customWidth="1"/>
    <col min="15" max="15" width="25.00390625" style="206" customWidth="1"/>
    <col min="16" max="16384" width="8.8515625" style="206" customWidth="1"/>
  </cols>
  <sheetData>
    <row r="1" spans="1:11" s="386" customFormat="1" ht="20">
      <c r="A1" s="406"/>
      <c r="B1" s="407"/>
      <c r="C1" s="407"/>
      <c r="D1" s="407"/>
      <c r="E1" s="407"/>
      <c r="F1" s="634" t="s">
        <v>1</v>
      </c>
      <c r="G1" s="634"/>
      <c r="H1" s="407"/>
      <c r="I1" s="407" t="s">
        <v>2</v>
      </c>
      <c r="J1" s="407"/>
      <c r="K1" s="408"/>
    </row>
    <row r="2" spans="1:14" s="386" customFormat="1" ht="20">
      <c r="A2" s="406">
        <v>110</v>
      </c>
      <c r="B2" s="407" t="s">
        <v>3</v>
      </c>
      <c r="C2" s="409">
        <f>A4*2/5</f>
        <v>1760</v>
      </c>
      <c r="D2" s="410" t="s">
        <v>4</v>
      </c>
      <c r="E2" s="407"/>
      <c r="F2" s="407">
        <v>1</v>
      </c>
      <c r="G2" s="411">
        <f>C2*0.4</f>
        <v>704</v>
      </c>
      <c r="H2" s="407"/>
      <c r="I2" s="407">
        <v>1</v>
      </c>
      <c r="J2" s="412">
        <f>C3*0.4</f>
        <v>352</v>
      </c>
      <c r="K2" s="408"/>
      <c r="L2" s="413"/>
      <c r="N2" s="413"/>
    </row>
    <row r="3" spans="1:13" s="386" customFormat="1" ht="20">
      <c r="A3" s="414">
        <v>40</v>
      </c>
      <c r="B3" s="407" t="s">
        <v>0</v>
      </c>
      <c r="C3" s="409">
        <f>A4*1/5</f>
        <v>880</v>
      </c>
      <c r="D3" s="407" t="s">
        <v>2</v>
      </c>
      <c r="E3" s="407"/>
      <c r="F3" s="407">
        <v>2</v>
      </c>
      <c r="G3" s="411">
        <f>C2*0.3</f>
        <v>528</v>
      </c>
      <c r="H3" s="407"/>
      <c r="I3" s="407">
        <v>2</v>
      </c>
      <c r="J3" s="411">
        <f>C3*0.3</f>
        <v>264</v>
      </c>
      <c r="K3" s="408"/>
      <c r="L3" s="413"/>
      <c r="M3" s="413"/>
    </row>
    <row r="4" spans="1:11" s="386" customFormat="1" ht="21" thickBot="1">
      <c r="A4" s="414">
        <f>SUM(A2*A3)</f>
        <v>4400</v>
      </c>
      <c r="B4" s="407" t="s">
        <v>5</v>
      </c>
      <c r="C4" s="415">
        <f>A4*2/5</f>
        <v>1760</v>
      </c>
      <c r="D4" s="407" t="s">
        <v>6</v>
      </c>
      <c r="E4" s="407"/>
      <c r="F4" s="407">
        <v>3</v>
      </c>
      <c r="G4" s="411">
        <f>C2*0.2</f>
        <v>352</v>
      </c>
      <c r="H4" s="407"/>
      <c r="I4" s="407">
        <v>3</v>
      </c>
      <c r="J4" s="411">
        <f>C3*0.2</f>
        <v>176</v>
      </c>
      <c r="K4" s="408"/>
    </row>
    <row r="5" spans="1:14" s="386" customFormat="1" ht="21" thickBot="1">
      <c r="A5" s="406"/>
      <c r="B5" s="407"/>
      <c r="C5" s="411">
        <f>SUM(C2:C4)</f>
        <v>4400</v>
      </c>
      <c r="D5" s="407"/>
      <c r="E5" s="407"/>
      <c r="F5" s="407">
        <v>4</v>
      </c>
      <c r="G5" s="416">
        <f>C2*0.1</f>
        <v>176</v>
      </c>
      <c r="H5" s="407"/>
      <c r="I5" s="407">
        <v>4</v>
      </c>
      <c r="J5" s="416">
        <f>C3*0.1</f>
        <v>88</v>
      </c>
      <c r="K5" s="408"/>
      <c r="N5" s="413"/>
    </row>
    <row r="6" spans="1:15" s="386" customFormat="1" ht="20">
      <c r="A6" s="406"/>
      <c r="B6" s="407"/>
      <c r="C6" s="407"/>
      <c r="D6" s="407"/>
      <c r="E6" s="407"/>
      <c r="F6" s="407"/>
      <c r="G6" s="411">
        <f>SUM(G2:G5)</f>
        <v>1760</v>
      </c>
      <c r="H6" s="407"/>
      <c r="I6" s="407"/>
      <c r="J6" s="411">
        <f>SUM(J2:J5)</f>
        <v>880</v>
      </c>
      <c r="K6" s="417"/>
      <c r="L6" s="418"/>
      <c r="M6" s="419"/>
      <c r="N6" s="420"/>
      <c r="O6" s="421"/>
    </row>
    <row r="7" spans="1:15" s="265" customFormat="1" ht="18">
      <c r="A7" s="263"/>
      <c r="B7" s="264"/>
      <c r="C7" s="264"/>
      <c r="D7" s="264"/>
      <c r="E7" s="264"/>
      <c r="F7" s="264"/>
      <c r="G7" s="266"/>
      <c r="H7" s="264"/>
      <c r="I7" s="264"/>
      <c r="J7" s="266"/>
      <c r="K7" s="310"/>
      <c r="L7" s="267"/>
      <c r="M7" s="268"/>
      <c r="N7" s="269"/>
      <c r="O7" s="270"/>
    </row>
    <row r="8" spans="1:15" ht="36" customHeight="1">
      <c r="A8" s="533" t="s">
        <v>26</v>
      </c>
      <c r="B8" s="205"/>
      <c r="C8" s="205"/>
      <c r="D8" s="205"/>
      <c r="E8" s="205"/>
      <c r="F8" s="205"/>
      <c r="G8" s="207"/>
      <c r="H8" s="205"/>
      <c r="I8" s="205"/>
      <c r="J8" s="207"/>
      <c r="K8" s="311"/>
      <c r="L8" s="208"/>
      <c r="M8" s="209"/>
      <c r="N8" s="210"/>
      <c r="O8" s="211"/>
    </row>
    <row r="9" spans="1:15" s="386" customFormat="1" ht="36" customHeight="1">
      <c r="A9" s="379" t="s">
        <v>9</v>
      </c>
      <c r="B9" s="379" t="s">
        <v>8</v>
      </c>
      <c r="C9" s="379" t="s">
        <v>10</v>
      </c>
      <c r="D9" s="379" t="s">
        <v>11</v>
      </c>
      <c r="E9" s="379" t="s">
        <v>12</v>
      </c>
      <c r="F9" s="380" t="s">
        <v>13</v>
      </c>
      <c r="G9" s="381" t="s">
        <v>14</v>
      </c>
      <c r="H9" s="379" t="s">
        <v>15</v>
      </c>
      <c r="I9" s="380" t="s">
        <v>13</v>
      </c>
      <c r="J9" s="382" t="s">
        <v>14</v>
      </c>
      <c r="K9" s="383" t="s">
        <v>16</v>
      </c>
      <c r="L9" s="380" t="s">
        <v>13</v>
      </c>
      <c r="M9" s="381" t="s">
        <v>14</v>
      </c>
      <c r="N9" s="384" t="s">
        <v>17</v>
      </c>
      <c r="O9" s="385" t="s">
        <v>18</v>
      </c>
    </row>
    <row r="10" spans="1:15" ht="36" customHeight="1">
      <c r="A10" s="368" t="s">
        <v>2</v>
      </c>
      <c r="B10" s="395" t="s">
        <v>156</v>
      </c>
      <c r="C10" s="519">
        <v>128645</v>
      </c>
      <c r="D10" s="536" t="s">
        <v>11</v>
      </c>
      <c r="E10" s="389">
        <v>8.4</v>
      </c>
      <c r="F10" s="537">
        <v>35</v>
      </c>
      <c r="G10" s="391">
        <v>264</v>
      </c>
      <c r="H10" s="539">
        <v>9.1</v>
      </c>
      <c r="I10" s="537">
        <v>60</v>
      </c>
      <c r="J10" s="538">
        <v>352</v>
      </c>
      <c r="K10" s="392">
        <f aca="true" t="shared" si="0" ref="K10:K20">SUM(H10,E10)</f>
        <v>17.5</v>
      </c>
      <c r="L10" s="390">
        <v>60</v>
      </c>
      <c r="M10" s="391">
        <v>704</v>
      </c>
      <c r="N10" s="393">
        <f>SUM(L10,I10,F10)</f>
        <v>155</v>
      </c>
      <c r="O10" s="394">
        <f>SUM(M10,J10,G10)</f>
        <v>1320</v>
      </c>
    </row>
    <row r="11" spans="1:15" ht="36" customHeight="1">
      <c r="A11" s="368" t="s">
        <v>35</v>
      </c>
      <c r="B11" s="534" t="s">
        <v>140</v>
      </c>
      <c r="C11" s="519">
        <v>130703</v>
      </c>
      <c r="D11" s="536" t="s">
        <v>32</v>
      </c>
      <c r="E11" s="389">
        <v>8.1</v>
      </c>
      <c r="F11" s="537">
        <v>50</v>
      </c>
      <c r="G11" s="391">
        <v>528</v>
      </c>
      <c r="H11" s="539">
        <v>9.7</v>
      </c>
      <c r="I11" s="537">
        <v>50</v>
      </c>
      <c r="J11" s="538">
        <v>264</v>
      </c>
      <c r="K11" s="392">
        <f t="shared" si="0"/>
        <v>17.799999999999997</v>
      </c>
      <c r="L11" s="390">
        <v>50</v>
      </c>
      <c r="M11" s="391">
        <v>528</v>
      </c>
      <c r="N11" s="393">
        <f aca="true" t="shared" si="1" ref="N11:N20">SUM(L11,I11,F11)</f>
        <v>150</v>
      </c>
      <c r="O11" s="394">
        <f aca="true" t="shared" si="2" ref="O11:O21">SUM(M11,J11,G11)</f>
        <v>1320</v>
      </c>
    </row>
    <row r="12" spans="1:15" ht="36" customHeight="1">
      <c r="A12" s="368" t="s">
        <v>216</v>
      </c>
      <c r="B12" s="395" t="s">
        <v>169</v>
      </c>
      <c r="C12" s="519">
        <v>134117</v>
      </c>
      <c r="D12" s="536" t="s">
        <v>32</v>
      </c>
      <c r="E12" s="389">
        <v>9.3</v>
      </c>
      <c r="F12" s="537"/>
      <c r="G12" s="391"/>
      <c r="H12" s="539">
        <v>10.3</v>
      </c>
      <c r="I12" s="537">
        <v>40</v>
      </c>
      <c r="J12" s="541">
        <v>176</v>
      </c>
      <c r="K12" s="392">
        <f t="shared" si="0"/>
        <v>19.6</v>
      </c>
      <c r="L12" s="390">
        <v>40</v>
      </c>
      <c r="M12" s="391">
        <v>352</v>
      </c>
      <c r="N12" s="393">
        <f t="shared" si="1"/>
        <v>80</v>
      </c>
      <c r="O12" s="394">
        <f t="shared" si="2"/>
        <v>528</v>
      </c>
    </row>
    <row r="13" spans="1:15" ht="36" customHeight="1">
      <c r="A13" s="368" t="s">
        <v>29</v>
      </c>
      <c r="B13" s="387" t="s">
        <v>267</v>
      </c>
      <c r="C13" s="519">
        <v>130351</v>
      </c>
      <c r="D13" s="536"/>
      <c r="E13" s="389">
        <v>8.7</v>
      </c>
      <c r="F13" s="537">
        <v>20</v>
      </c>
      <c r="G13" s="391"/>
      <c r="H13" s="539">
        <v>11</v>
      </c>
      <c r="I13" s="537">
        <v>20</v>
      </c>
      <c r="J13" s="538"/>
      <c r="K13" s="392">
        <f t="shared" si="0"/>
        <v>19.7</v>
      </c>
      <c r="L13" s="390">
        <v>30</v>
      </c>
      <c r="M13" s="391">
        <v>176</v>
      </c>
      <c r="N13" s="393">
        <f t="shared" si="1"/>
        <v>70</v>
      </c>
      <c r="O13" s="394">
        <f t="shared" si="2"/>
        <v>176</v>
      </c>
    </row>
    <row r="14" spans="1:15" ht="36" customHeight="1">
      <c r="A14" s="368" t="s">
        <v>29</v>
      </c>
      <c r="B14" s="387" t="s">
        <v>268</v>
      </c>
      <c r="C14" s="519">
        <v>127766</v>
      </c>
      <c r="D14" s="536"/>
      <c r="E14" s="389">
        <v>9.2</v>
      </c>
      <c r="F14" s="537">
        <v>10</v>
      </c>
      <c r="G14" s="391"/>
      <c r="H14" s="539">
        <v>10.8</v>
      </c>
      <c r="I14" s="537">
        <v>30</v>
      </c>
      <c r="J14" s="538">
        <v>88</v>
      </c>
      <c r="K14" s="392">
        <f t="shared" si="0"/>
        <v>20</v>
      </c>
      <c r="L14" s="390">
        <v>20</v>
      </c>
      <c r="M14" s="391"/>
      <c r="N14" s="393">
        <f t="shared" si="1"/>
        <v>60</v>
      </c>
      <c r="O14" s="394">
        <f t="shared" si="2"/>
        <v>88</v>
      </c>
    </row>
    <row r="15" spans="1:15" ht="36" customHeight="1">
      <c r="A15" s="368" t="s">
        <v>30</v>
      </c>
      <c r="B15" s="395" t="s">
        <v>188</v>
      </c>
      <c r="C15" s="519">
        <v>133878</v>
      </c>
      <c r="D15" s="536" t="s">
        <v>32</v>
      </c>
      <c r="E15" s="389">
        <v>7.7</v>
      </c>
      <c r="F15" s="537">
        <v>60</v>
      </c>
      <c r="G15" s="391">
        <v>704</v>
      </c>
      <c r="H15" s="539">
        <v>100</v>
      </c>
      <c r="I15" s="537"/>
      <c r="J15" s="538"/>
      <c r="K15" s="392">
        <f t="shared" si="0"/>
        <v>107.7</v>
      </c>
      <c r="L15" s="390">
        <v>10</v>
      </c>
      <c r="M15" s="391"/>
      <c r="N15" s="393">
        <f t="shared" si="1"/>
        <v>70</v>
      </c>
      <c r="O15" s="394">
        <f t="shared" si="2"/>
        <v>704</v>
      </c>
    </row>
    <row r="16" spans="1:15" ht="36" customHeight="1">
      <c r="A16" s="368" t="s">
        <v>63</v>
      </c>
      <c r="B16" s="395" t="s">
        <v>233</v>
      </c>
      <c r="C16" s="519">
        <v>133939</v>
      </c>
      <c r="D16" s="536" t="s">
        <v>11</v>
      </c>
      <c r="E16" s="389">
        <v>8.4</v>
      </c>
      <c r="F16" s="537">
        <v>35</v>
      </c>
      <c r="G16" s="391">
        <v>264</v>
      </c>
      <c r="H16" s="540">
        <v>100</v>
      </c>
      <c r="I16" s="537"/>
      <c r="J16" s="538"/>
      <c r="K16" s="392">
        <f t="shared" si="0"/>
        <v>108.4</v>
      </c>
      <c r="L16" s="390"/>
      <c r="M16" s="391"/>
      <c r="N16" s="393">
        <f t="shared" si="1"/>
        <v>35</v>
      </c>
      <c r="O16" s="394">
        <f t="shared" si="2"/>
        <v>264</v>
      </c>
    </row>
    <row r="17" spans="1:15" ht="36" customHeight="1">
      <c r="A17" s="369" t="s">
        <v>204</v>
      </c>
      <c r="B17" s="387" t="s">
        <v>269</v>
      </c>
      <c r="C17" s="519">
        <v>132179</v>
      </c>
      <c r="D17" s="536"/>
      <c r="E17" s="389">
        <v>9.4</v>
      </c>
      <c r="F17" s="542"/>
      <c r="G17" s="396"/>
      <c r="H17" s="543">
        <v>100</v>
      </c>
      <c r="I17" s="542"/>
      <c r="J17" s="544"/>
      <c r="K17" s="392">
        <f t="shared" si="0"/>
        <v>109.4</v>
      </c>
      <c r="L17" s="390"/>
      <c r="M17" s="397"/>
      <c r="N17" s="393">
        <f t="shared" si="1"/>
        <v>0</v>
      </c>
      <c r="O17" s="394">
        <f t="shared" si="2"/>
        <v>0</v>
      </c>
    </row>
    <row r="18" spans="1:15" ht="36" customHeight="1">
      <c r="A18" s="368" t="s">
        <v>30</v>
      </c>
      <c r="B18" s="387" t="s">
        <v>270</v>
      </c>
      <c r="C18" s="519">
        <v>134436</v>
      </c>
      <c r="D18" s="536"/>
      <c r="E18" s="389">
        <v>9.4</v>
      </c>
      <c r="F18" s="537"/>
      <c r="G18" s="391"/>
      <c r="H18" s="545">
        <v>100</v>
      </c>
      <c r="I18" s="537"/>
      <c r="J18" s="538"/>
      <c r="K18" s="392">
        <f t="shared" si="0"/>
        <v>109.4</v>
      </c>
      <c r="L18" s="390"/>
      <c r="M18" s="391"/>
      <c r="N18" s="393">
        <f t="shared" si="1"/>
        <v>0</v>
      </c>
      <c r="O18" s="394">
        <f t="shared" si="2"/>
        <v>0</v>
      </c>
    </row>
    <row r="19" spans="1:15" ht="36" customHeight="1">
      <c r="A19" s="368" t="s">
        <v>34</v>
      </c>
      <c r="B19" s="395" t="s">
        <v>164</v>
      </c>
      <c r="C19" s="519">
        <v>131672</v>
      </c>
      <c r="D19" s="536" t="s">
        <v>32</v>
      </c>
      <c r="E19" s="389">
        <v>9.4</v>
      </c>
      <c r="F19" s="537"/>
      <c r="G19" s="391"/>
      <c r="H19" s="539">
        <v>100</v>
      </c>
      <c r="I19" s="537"/>
      <c r="J19" s="538"/>
      <c r="K19" s="392">
        <f t="shared" si="0"/>
        <v>109.4</v>
      </c>
      <c r="L19" s="390"/>
      <c r="M19" s="391"/>
      <c r="N19" s="393">
        <f t="shared" si="1"/>
        <v>0</v>
      </c>
      <c r="O19" s="394">
        <f t="shared" si="2"/>
        <v>0</v>
      </c>
    </row>
    <row r="20" spans="1:15" ht="37" customHeight="1">
      <c r="A20" s="368" t="s">
        <v>64</v>
      </c>
      <c r="B20" s="387" t="s">
        <v>271</v>
      </c>
      <c r="C20" s="519">
        <v>130291</v>
      </c>
      <c r="D20" s="536"/>
      <c r="E20" s="389">
        <v>9.4</v>
      </c>
      <c r="F20" s="537"/>
      <c r="G20" s="391"/>
      <c r="H20" s="539">
        <v>100</v>
      </c>
      <c r="I20" s="537"/>
      <c r="J20" s="538"/>
      <c r="K20" s="392">
        <f t="shared" si="0"/>
        <v>109.4</v>
      </c>
      <c r="L20" s="390"/>
      <c r="M20" s="391"/>
      <c r="N20" s="393">
        <f t="shared" si="1"/>
        <v>0</v>
      </c>
      <c r="O20" s="394">
        <f t="shared" si="2"/>
        <v>0</v>
      </c>
    </row>
    <row r="21" spans="1:15" ht="29.5" customHeight="1">
      <c r="A21" s="399"/>
      <c r="B21" s="400"/>
      <c r="C21" s="398"/>
      <c r="D21" s="388"/>
      <c r="E21" s="401"/>
      <c r="F21" s="537"/>
      <c r="G21" s="538"/>
      <c r="H21" s="546"/>
      <c r="I21" s="537"/>
      <c r="J21" s="538"/>
      <c r="K21" s="402"/>
      <c r="L21" s="390"/>
      <c r="M21" s="391"/>
      <c r="N21" s="393">
        <f aca="true" t="shared" si="3" ref="N21">SUM(L21,I21,F21)</f>
        <v>0</v>
      </c>
      <c r="O21" s="394">
        <f t="shared" si="2"/>
        <v>0</v>
      </c>
    </row>
    <row r="22" spans="1:15" ht="29.5" customHeight="1">
      <c r="A22" s="399"/>
      <c r="B22" s="400"/>
      <c r="C22" s="399"/>
      <c r="D22" s="388"/>
      <c r="E22" s="388"/>
      <c r="F22" s="537"/>
      <c r="G22" s="538"/>
      <c r="H22" s="546"/>
      <c r="I22" s="537"/>
      <c r="J22" s="538"/>
      <c r="K22" s="402"/>
      <c r="L22" s="390"/>
      <c r="M22" s="391"/>
      <c r="N22" s="393"/>
      <c r="O22" s="394"/>
    </row>
    <row r="23" spans="1:15" ht="29" customHeight="1">
      <c r="A23" s="388"/>
      <c r="B23" s="388"/>
      <c r="C23" s="388"/>
      <c r="D23" s="388"/>
      <c r="E23" s="388"/>
      <c r="F23" s="388">
        <f>SUM(F10:F21)</f>
        <v>210</v>
      </c>
      <c r="G23" s="404">
        <f aca="true" t="shared" si="4" ref="G23:O23">SUM(G10:G21)</f>
        <v>1760</v>
      </c>
      <c r="H23" s="388"/>
      <c r="I23" s="388">
        <f t="shared" si="4"/>
        <v>200</v>
      </c>
      <c r="J23" s="403">
        <f t="shared" si="4"/>
        <v>880</v>
      </c>
      <c r="K23" s="388"/>
      <c r="L23" s="388">
        <f t="shared" si="4"/>
        <v>210</v>
      </c>
      <c r="M23" s="404">
        <f t="shared" si="4"/>
        <v>1760</v>
      </c>
      <c r="N23" s="388">
        <f t="shared" si="4"/>
        <v>620</v>
      </c>
      <c r="O23" s="405">
        <f t="shared" si="4"/>
        <v>4400</v>
      </c>
    </row>
    <row r="24" spans="1:15" ht="29" customHeight="1">
      <c r="A24" s="217" t="s">
        <v>75</v>
      </c>
      <c r="B24" s="217" t="s">
        <v>76</v>
      </c>
      <c r="C24" s="217" t="s">
        <v>77</v>
      </c>
      <c r="D24" s="218"/>
      <c r="E24" s="218"/>
      <c r="F24" s="218"/>
      <c r="G24" s="218"/>
      <c r="H24" s="218"/>
      <c r="I24" s="218"/>
      <c r="J24" s="218"/>
      <c r="K24" s="312"/>
      <c r="L24" s="218"/>
      <c r="M24" s="218"/>
      <c r="N24" s="218"/>
      <c r="O24" s="218"/>
    </row>
    <row r="25" spans="1:15" ht="29" customHeight="1">
      <c r="A25" s="368" t="s">
        <v>30</v>
      </c>
      <c r="B25" s="395" t="s">
        <v>188</v>
      </c>
      <c r="C25" s="371">
        <v>70</v>
      </c>
      <c r="D25" s="218"/>
      <c r="E25" s="218"/>
      <c r="F25" s="218"/>
      <c r="G25" s="218"/>
      <c r="H25" s="218"/>
      <c r="I25" s="218"/>
      <c r="J25" s="218"/>
      <c r="K25" s="312"/>
      <c r="L25" s="218"/>
      <c r="M25" s="218"/>
      <c r="N25" s="218"/>
      <c r="O25" s="218"/>
    </row>
    <row r="26" spans="1:15" ht="29" customHeight="1">
      <c r="A26" s="368" t="s">
        <v>35</v>
      </c>
      <c r="B26" s="534" t="s">
        <v>140</v>
      </c>
      <c r="C26" s="371">
        <v>150</v>
      </c>
      <c r="D26" s="218"/>
      <c r="E26" s="218"/>
      <c r="F26" s="218"/>
      <c r="G26" s="218"/>
      <c r="H26" s="218"/>
      <c r="I26" s="218"/>
      <c r="J26" s="218"/>
      <c r="K26" s="312"/>
      <c r="L26" s="218"/>
      <c r="M26" s="218"/>
      <c r="N26" s="218"/>
      <c r="O26" s="218"/>
    </row>
    <row r="27" spans="1:15" ht="29" customHeight="1">
      <c r="A27" s="368" t="s">
        <v>63</v>
      </c>
      <c r="B27" s="395" t="s">
        <v>233</v>
      </c>
      <c r="C27" s="371">
        <v>35</v>
      </c>
      <c r="D27" s="218"/>
      <c r="E27" s="218"/>
      <c r="F27" s="218"/>
      <c r="G27" s="218"/>
      <c r="H27" s="218"/>
      <c r="I27" s="218"/>
      <c r="J27" s="218"/>
      <c r="K27" s="312"/>
      <c r="L27" s="218"/>
      <c r="M27" s="218"/>
      <c r="N27" s="218"/>
      <c r="O27" s="218"/>
    </row>
    <row r="28" spans="1:15" ht="29" customHeight="1">
      <c r="A28" s="368" t="s">
        <v>2</v>
      </c>
      <c r="B28" s="395" t="s">
        <v>156</v>
      </c>
      <c r="C28" s="371">
        <v>155</v>
      </c>
      <c r="D28" s="218"/>
      <c r="E28" s="218"/>
      <c r="F28" s="218"/>
      <c r="G28" s="218"/>
      <c r="H28" s="218"/>
      <c r="I28" s="218"/>
      <c r="J28" s="218"/>
      <c r="K28" s="312"/>
      <c r="L28" s="218"/>
      <c r="M28" s="218"/>
      <c r="N28" s="218"/>
      <c r="O28" s="218"/>
    </row>
    <row r="29" spans="1:13" ht="29" customHeight="1">
      <c r="A29" s="368" t="s">
        <v>216</v>
      </c>
      <c r="B29" s="395" t="s">
        <v>169</v>
      </c>
      <c r="C29" s="371">
        <v>80</v>
      </c>
      <c r="D29" s="218"/>
      <c r="E29" s="218"/>
      <c r="F29" s="218"/>
      <c r="G29" s="218"/>
      <c r="H29" s="218"/>
      <c r="I29" s="312"/>
      <c r="J29" s="218"/>
      <c r="K29" s="218"/>
      <c r="L29" s="218"/>
      <c r="M29" s="218"/>
    </row>
    <row r="30" spans="1:13" ht="29" customHeight="1">
      <c r="A30" s="368" t="s">
        <v>34</v>
      </c>
      <c r="B30" s="395" t="s">
        <v>164</v>
      </c>
      <c r="C30" s="371">
        <v>0</v>
      </c>
      <c r="D30" s="218"/>
      <c r="E30" s="218"/>
      <c r="F30" s="218"/>
      <c r="G30" s="218"/>
      <c r="H30" s="218"/>
      <c r="I30" s="312"/>
      <c r="J30" s="218"/>
      <c r="K30" s="218"/>
      <c r="L30" s="218"/>
      <c r="M30" s="218"/>
    </row>
    <row r="31" spans="1:15" ht="29" customHeight="1">
      <c r="A31" s="368"/>
      <c r="B31" s="364"/>
      <c r="C31" s="372"/>
      <c r="D31" s="218"/>
      <c r="E31" s="218"/>
      <c r="F31" s="218"/>
      <c r="G31" s="218"/>
      <c r="H31" s="218"/>
      <c r="I31" s="218"/>
      <c r="J31" s="218"/>
      <c r="K31" s="312"/>
      <c r="L31" s="218"/>
      <c r="M31" s="218"/>
      <c r="N31" s="218"/>
      <c r="O31" s="218"/>
    </row>
    <row r="32" spans="1:15" ht="29" customHeight="1">
      <c r="A32" s="368"/>
      <c r="B32" s="364"/>
      <c r="C32" s="372"/>
      <c r="D32" s="218"/>
      <c r="E32" s="218"/>
      <c r="F32" s="218"/>
      <c r="G32" s="218"/>
      <c r="H32" s="218"/>
      <c r="I32" s="218"/>
      <c r="J32" s="218"/>
      <c r="K32" s="312"/>
      <c r="L32" s="218"/>
      <c r="M32" s="218"/>
      <c r="N32" s="218"/>
      <c r="O32" s="218"/>
    </row>
    <row r="33" spans="4:15" ht="31" customHeight="1">
      <c r="D33" s="218"/>
      <c r="E33" s="218"/>
      <c r="F33" s="218"/>
      <c r="G33" s="218"/>
      <c r="H33" s="218"/>
      <c r="I33" s="218"/>
      <c r="J33" s="218"/>
      <c r="K33" s="312"/>
      <c r="L33" s="218"/>
      <c r="M33" s="218"/>
      <c r="N33" s="218"/>
      <c r="O33" s="218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71" zoomScaleNormal="71" workbookViewId="0" topLeftCell="A1">
      <selection activeCell="K17" sqref="K17"/>
    </sheetView>
  </sheetViews>
  <sheetFormatPr defaultColWidth="8.8515625" defaultRowHeight="15"/>
  <cols>
    <col min="1" max="1" width="12.7109375" style="167" customWidth="1"/>
    <col min="2" max="2" width="24.7109375" style="167" customWidth="1"/>
    <col min="3" max="3" width="12.7109375" style="167" customWidth="1"/>
    <col min="4" max="4" width="7.7109375" style="167" customWidth="1"/>
    <col min="5" max="6" width="8.8515625" style="167" bestFit="1" customWidth="1"/>
    <col min="7" max="7" width="13.421875" style="167" customWidth="1"/>
    <col min="8" max="8" width="10.28125" style="231" customWidth="1"/>
    <col min="9" max="9" width="8.8515625" style="167" bestFit="1" customWidth="1"/>
    <col min="10" max="10" width="13.7109375" style="167" customWidth="1"/>
    <col min="11" max="11" width="10.28125" style="167" customWidth="1"/>
    <col min="12" max="12" width="11.140625" style="167" bestFit="1" customWidth="1"/>
    <col min="13" max="13" width="15.140625" style="167" customWidth="1"/>
    <col min="14" max="14" width="11.140625" style="167" bestFit="1" customWidth="1"/>
    <col min="15" max="15" width="16.28125" style="167" customWidth="1"/>
    <col min="16" max="16384" width="8.8515625" style="167" customWidth="1"/>
  </cols>
  <sheetData>
    <row r="1" spans="1:10" s="283" customFormat="1" ht="19">
      <c r="A1" s="315"/>
      <c r="B1" s="316"/>
      <c r="C1" s="316"/>
      <c r="D1" s="316"/>
      <c r="E1" s="316"/>
      <c r="F1" s="635" t="s">
        <v>1</v>
      </c>
      <c r="G1" s="635"/>
      <c r="H1" s="316"/>
      <c r="I1" s="316" t="s">
        <v>2</v>
      </c>
      <c r="J1" s="316"/>
    </row>
    <row r="2" spans="1:15" s="283" customFormat="1" ht="19">
      <c r="A2" s="315">
        <v>154</v>
      </c>
      <c r="B2" s="317" t="s">
        <v>3</v>
      </c>
      <c r="C2" s="318">
        <f>A4*2/5</f>
        <v>2464</v>
      </c>
      <c r="D2" s="319" t="s">
        <v>4</v>
      </c>
      <c r="E2" s="316"/>
      <c r="F2" s="316">
        <v>1</v>
      </c>
      <c r="G2" s="320">
        <f>C2*0.4</f>
        <v>985.6</v>
      </c>
      <c r="H2" s="316"/>
      <c r="I2" s="316">
        <v>1</v>
      </c>
      <c r="J2" s="321">
        <f>C3*0.4</f>
        <v>492.8</v>
      </c>
      <c r="L2" s="288"/>
      <c r="M2" s="288"/>
      <c r="N2" s="288"/>
      <c r="O2" s="288"/>
    </row>
    <row r="3" spans="1:15" s="283" customFormat="1" ht="19">
      <c r="A3" s="322">
        <v>40</v>
      </c>
      <c r="B3" s="317" t="s">
        <v>0</v>
      </c>
      <c r="C3" s="318">
        <f>A4*1/5</f>
        <v>1232</v>
      </c>
      <c r="D3" s="316" t="s">
        <v>2</v>
      </c>
      <c r="E3" s="316"/>
      <c r="F3" s="316">
        <v>2</v>
      </c>
      <c r="G3" s="320">
        <f>C2*0.3</f>
        <v>739.1999999999999</v>
      </c>
      <c r="H3" s="316"/>
      <c r="I3" s="316">
        <v>2</v>
      </c>
      <c r="J3" s="320">
        <f>C3*0.3</f>
        <v>369.59999999999997</v>
      </c>
      <c r="L3" s="288">
        <f>SUM(J4:J5)/2</f>
        <v>184.8</v>
      </c>
      <c r="M3" s="288"/>
      <c r="N3" s="288"/>
      <c r="O3" s="288"/>
    </row>
    <row r="4" spans="1:15" s="283" customFormat="1" ht="20" thickBot="1">
      <c r="A4" s="322">
        <f>SUM(A2*A3)</f>
        <v>6160</v>
      </c>
      <c r="B4" s="317" t="s">
        <v>5</v>
      </c>
      <c r="C4" s="323">
        <f>A4*2/5</f>
        <v>2464</v>
      </c>
      <c r="D4" s="316" t="s">
        <v>6</v>
      </c>
      <c r="E4" s="316"/>
      <c r="F4" s="316">
        <v>3</v>
      </c>
      <c r="G4" s="320">
        <f>C2*0.2</f>
        <v>492.8</v>
      </c>
      <c r="H4" s="316"/>
      <c r="I4" s="316">
        <v>3</v>
      </c>
      <c r="J4" s="320">
        <f>C3*0.2</f>
        <v>246.4</v>
      </c>
      <c r="L4" s="288"/>
      <c r="N4" s="288"/>
      <c r="O4" s="288"/>
    </row>
    <row r="5" spans="1:10" s="283" customFormat="1" ht="20" thickBot="1">
      <c r="A5" s="315"/>
      <c r="B5" s="316"/>
      <c r="C5" s="320">
        <f>SUM(C2:C4)</f>
        <v>6160</v>
      </c>
      <c r="D5" s="316"/>
      <c r="E5" s="316"/>
      <c r="F5" s="316">
        <v>4</v>
      </c>
      <c r="G5" s="324">
        <f>C2*0.1</f>
        <v>246.4</v>
      </c>
      <c r="H5" s="316"/>
      <c r="I5" s="316">
        <v>4</v>
      </c>
      <c r="J5" s="324">
        <f>C3*0.1</f>
        <v>123.2</v>
      </c>
    </row>
    <row r="6" spans="1:10" s="283" customFormat="1" ht="19">
      <c r="A6" s="315"/>
      <c r="B6" s="316"/>
      <c r="C6" s="316"/>
      <c r="D6" s="316"/>
      <c r="E6" s="316"/>
      <c r="F6" s="316"/>
      <c r="G6" s="320">
        <f>SUM(G2:G5)</f>
        <v>2464</v>
      </c>
      <c r="H6" s="316"/>
      <c r="I6" s="316"/>
      <c r="J6" s="320">
        <f>SUM(J2:J5)</f>
        <v>1232</v>
      </c>
    </row>
    <row r="7" ht="15" customHeight="1"/>
    <row r="8" spans="1:15" ht="29.5" customHeight="1">
      <c r="A8" s="233" t="s">
        <v>19</v>
      </c>
      <c r="B8" s="233"/>
      <c r="C8" s="232"/>
      <c r="D8" s="233"/>
      <c r="E8" s="233"/>
      <c r="F8" s="233"/>
      <c r="G8" s="234"/>
      <c r="H8" s="235"/>
      <c r="I8" s="233"/>
      <c r="J8" s="233"/>
      <c r="K8" s="236"/>
      <c r="L8" s="233"/>
      <c r="M8" s="233"/>
      <c r="N8" s="232"/>
      <c r="O8" s="232"/>
    </row>
    <row r="9" spans="1:15" ht="29.5" customHeight="1">
      <c r="A9" s="224" t="s">
        <v>9</v>
      </c>
      <c r="B9" s="224" t="s">
        <v>8</v>
      </c>
      <c r="C9" s="224" t="s">
        <v>10</v>
      </c>
      <c r="D9" s="224" t="s">
        <v>11</v>
      </c>
      <c r="E9" s="225" t="s">
        <v>12</v>
      </c>
      <c r="F9" s="226" t="s">
        <v>13</v>
      </c>
      <c r="G9" s="227" t="s">
        <v>14</v>
      </c>
      <c r="H9" s="228" t="s">
        <v>15</v>
      </c>
      <c r="I9" s="226" t="s">
        <v>13</v>
      </c>
      <c r="J9" s="229" t="s">
        <v>14</v>
      </c>
      <c r="K9" s="225" t="s">
        <v>16</v>
      </c>
      <c r="L9" s="226" t="s">
        <v>13</v>
      </c>
      <c r="M9" s="229" t="s">
        <v>14</v>
      </c>
      <c r="N9" s="230" t="s">
        <v>17</v>
      </c>
      <c r="O9" s="229" t="s">
        <v>18</v>
      </c>
    </row>
    <row r="10" spans="1:15" ht="29.5" customHeight="1">
      <c r="A10" s="368" t="s">
        <v>39</v>
      </c>
      <c r="B10" s="495" t="s">
        <v>97</v>
      </c>
      <c r="C10" s="561">
        <v>128336</v>
      </c>
      <c r="D10" s="294" t="s">
        <v>32</v>
      </c>
      <c r="E10" s="500">
        <v>2.1</v>
      </c>
      <c r="F10" s="176">
        <v>30</v>
      </c>
      <c r="G10" s="430">
        <v>246.4</v>
      </c>
      <c r="H10" s="563">
        <v>2.1</v>
      </c>
      <c r="I10" s="176">
        <v>60</v>
      </c>
      <c r="J10" s="177">
        <v>492.8</v>
      </c>
      <c r="K10" s="564">
        <f aca="true" t="shared" si="0" ref="K10:K19">SUM(H10,E10)</f>
        <v>4.2</v>
      </c>
      <c r="L10" s="176">
        <v>60</v>
      </c>
      <c r="M10" s="177">
        <v>985.6</v>
      </c>
      <c r="N10" s="178">
        <f aca="true" t="shared" si="1" ref="N10:N19">SUM(L10,I10,F10)</f>
        <v>150</v>
      </c>
      <c r="O10" s="179">
        <f aca="true" t="shared" si="2" ref="O10:O19">SUM(M10,J10,G10)</f>
        <v>1724.8000000000002</v>
      </c>
    </row>
    <row r="11" spans="1:15" ht="29.5" customHeight="1">
      <c r="A11" s="368" t="s">
        <v>29</v>
      </c>
      <c r="B11" s="367" t="s">
        <v>273</v>
      </c>
      <c r="C11" s="561">
        <v>132415</v>
      </c>
      <c r="D11" s="294"/>
      <c r="E11" s="500">
        <v>2.1</v>
      </c>
      <c r="F11" s="176">
        <v>30</v>
      </c>
      <c r="G11" s="430">
        <v>246.4</v>
      </c>
      <c r="H11" s="563">
        <v>2.4</v>
      </c>
      <c r="I11" s="176">
        <v>50</v>
      </c>
      <c r="J11" s="177">
        <v>369.59999999999997</v>
      </c>
      <c r="K11" s="564">
        <f t="shared" si="0"/>
        <v>4.5</v>
      </c>
      <c r="L11" s="176">
        <v>50</v>
      </c>
      <c r="M11" s="177">
        <v>739.1999999999999</v>
      </c>
      <c r="N11" s="178">
        <f t="shared" si="1"/>
        <v>130</v>
      </c>
      <c r="O11" s="179">
        <f t="shared" si="2"/>
        <v>1355.2</v>
      </c>
    </row>
    <row r="12" spans="1:15" ht="29.5" customHeight="1">
      <c r="A12" s="368" t="s">
        <v>29</v>
      </c>
      <c r="B12" s="495" t="s">
        <v>119</v>
      </c>
      <c r="C12" s="561">
        <v>130353</v>
      </c>
      <c r="D12" s="294" t="s">
        <v>32</v>
      </c>
      <c r="E12" s="500">
        <v>2</v>
      </c>
      <c r="F12" s="176">
        <v>55</v>
      </c>
      <c r="G12" s="430">
        <v>862.4</v>
      </c>
      <c r="H12" s="563">
        <v>2.6</v>
      </c>
      <c r="I12" s="176">
        <v>35</v>
      </c>
      <c r="J12" s="177">
        <v>184.8</v>
      </c>
      <c r="K12" s="564">
        <f t="shared" si="0"/>
        <v>4.6</v>
      </c>
      <c r="L12" s="176">
        <v>40</v>
      </c>
      <c r="M12" s="177">
        <v>492.8</v>
      </c>
      <c r="N12" s="178">
        <f t="shared" si="1"/>
        <v>130</v>
      </c>
      <c r="O12" s="179">
        <f t="shared" si="2"/>
        <v>1540</v>
      </c>
    </row>
    <row r="13" spans="1:15" ht="29.5" customHeight="1">
      <c r="A13" s="368" t="s">
        <v>29</v>
      </c>
      <c r="B13" s="339" t="s">
        <v>275</v>
      </c>
      <c r="C13" s="561">
        <v>128410</v>
      </c>
      <c r="D13" s="294"/>
      <c r="E13" s="500">
        <v>2.3</v>
      </c>
      <c r="F13" s="176"/>
      <c r="G13" s="430"/>
      <c r="H13" s="563">
        <v>2.6</v>
      </c>
      <c r="I13" s="176">
        <v>35</v>
      </c>
      <c r="J13" s="177">
        <v>184.8</v>
      </c>
      <c r="K13" s="564">
        <f t="shared" si="0"/>
        <v>4.9</v>
      </c>
      <c r="L13" s="176">
        <v>30</v>
      </c>
      <c r="M13" s="177">
        <v>246.4</v>
      </c>
      <c r="N13" s="178">
        <f t="shared" si="1"/>
        <v>65</v>
      </c>
      <c r="O13" s="179">
        <f t="shared" si="2"/>
        <v>431.20000000000005</v>
      </c>
    </row>
    <row r="14" spans="1:15" ht="29.5" customHeight="1">
      <c r="A14" s="368" t="s">
        <v>30</v>
      </c>
      <c r="B14" s="495" t="s">
        <v>181</v>
      </c>
      <c r="C14" s="561">
        <v>132117</v>
      </c>
      <c r="D14" s="294" t="s">
        <v>32</v>
      </c>
      <c r="E14" s="500">
        <v>2.5</v>
      </c>
      <c r="F14" s="176"/>
      <c r="G14" s="430"/>
      <c r="H14" s="566">
        <v>2.8</v>
      </c>
      <c r="I14" s="176">
        <v>20</v>
      </c>
      <c r="J14" s="177"/>
      <c r="K14" s="564">
        <f t="shared" si="0"/>
        <v>5.3</v>
      </c>
      <c r="L14" s="176">
        <v>20</v>
      </c>
      <c r="M14" s="177"/>
      <c r="N14" s="178">
        <f t="shared" si="1"/>
        <v>40</v>
      </c>
      <c r="O14" s="179">
        <f t="shared" si="2"/>
        <v>0</v>
      </c>
    </row>
    <row r="15" spans="1:15" ht="29.5" customHeight="1">
      <c r="A15" s="368" t="s">
        <v>30</v>
      </c>
      <c r="B15" s="367" t="s">
        <v>189</v>
      </c>
      <c r="C15" s="561">
        <v>134340</v>
      </c>
      <c r="D15" s="294"/>
      <c r="E15" s="500">
        <v>2.2</v>
      </c>
      <c r="F15" s="176">
        <v>5</v>
      </c>
      <c r="G15" s="430"/>
      <c r="H15" s="565">
        <v>3.8</v>
      </c>
      <c r="I15" s="176">
        <v>10</v>
      </c>
      <c r="J15" s="177"/>
      <c r="K15" s="564">
        <f t="shared" si="0"/>
        <v>6</v>
      </c>
      <c r="L15" s="176">
        <v>10</v>
      </c>
      <c r="M15" s="177"/>
      <c r="N15" s="178">
        <f t="shared" si="1"/>
        <v>25</v>
      </c>
      <c r="O15" s="179">
        <f t="shared" si="2"/>
        <v>0</v>
      </c>
    </row>
    <row r="16" spans="1:15" ht="29.5" customHeight="1">
      <c r="A16" s="368" t="s">
        <v>228</v>
      </c>
      <c r="B16" s="367" t="s">
        <v>276</v>
      </c>
      <c r="C16" s="561">
        <v>129225</v>
      </c>
      <c r="D16" s="294"/>
      <c r="E16" s="500">
        <v>2.5</v>
      </c>
      <c r="F16" s="176"/>
      <c r="G16" s="430"/>
      <c r="H16" s="563">
        <v>12.4</v>
      </c>
      <c r="I16" s="176"/>
      <c r="J16" s="177"/>
      <c r="K16" s="564">
        <f t="shared" si="0"/>
        <v>14.9</v>
      </c>
      <c r="L16" s="176"/>
      <c r="M16" s="177"/>
      <c r="N16" s="178">
        <f t="shared" si="1"/>
        <v>0</v>
      </c>
      <c r="O16" s="179">
        <f t="shared" si="2"/>
        <v>0</v>
      </c>
    </row>
    <row r="17" spans="1:15" ht="29.5" customHeight="1">
      <c r="A17" s="368" t="s">
        <v>35</v>
      </c>
      <c r="B17" s="495" t="s">
        <v>123</v>
      </c>
      <c r="C17" s="561">
        <v>133945</v>
      </c>
      <c r="D17" s="294" t="s">
        <v>32</v>
      </c>
      <c r="E17" s="500">
        <v>2</v>
      </c>
      <c r="F17" s="176">
        <v>55</v>
      </c>
      <c r="G17" s="430">
        <v>862.4</v>
      </c>
      <c r="H17" s="563">
        <v>100</v>
      </c>
      <c r="I17" s="176"/>
      <c r="J17" s="177"/>
      <c r="K17" s="564">
        <f t="shared" si="0"/>
        <v>102</v>
      </c>
      <c r="L17" s="176"/>
      <c r="M17" s="177"/>
      <c r="N17" s="178">
        <f t="shared" si="1"/>
        <v>55</v>
      </c>
      <c r="O17" s="179">
        <f t="shared" si="2"/>
        <v>862.4</v>
      </c>
    </row>
    <row r="18" spans="1:15" ht="29.5" customHeight="1">
      <c r="A18" s="368" t="s">
        <v>29</v>
      </c>
      <c r="B18" s="367" t="s">
        <v>272</v>
      </c>
      <c r="C18" s="561">
        <v>128408</v>
      </c>
      <c r="D18" s="294"/>
      <c r="E18" s="500">
        <v>2.1</v>
      </c>
      <c r="F18" s="176">
        <v>30</v>
      </c>
      <c r="G18" s="430">
        <v>246.4</v>
      </c>
      <c r="H18" s="563">
        <v>100</v>
      </c>
      <c r="I18" s="176"/>
      <c r="J18" s="177"/>
      <c r="K18" s="564">
        <f t="shared" si="0"/>
        <v>102.1</v>
      </c>
      <c r="L18" s="176"/>
      <c r="M18" s="177"/>
      <c r="N18" s="178">
        <f t="shared" si="1"/>
        <v>30</v>
      </c>
      <c r="O18" s="179">
        <f t="shared" si="2"/>
        <v>246.4</v>
      </c>
    </row>
    <row r="19" spans="1:15" ht="29.5" customHeight="1">
      <c r="A19" s="368" t="s">
        <v>39</v>
      </c>
      <c r="B19" s="367" t="s">
        <v>274</v>
      </c>
      <c r="C19" s="561">
        <v>127767</v>
      </c>
      <c r="D19" s="294"/>
      <c r="E19" s="500">
        <v>2.2</v>
      </c>
      <c r="F19" s="176">
        <v>5</v>
      </c>
      <c r="G19" s="430"/>
      <c r="H19" s="563">
        <v>100</v>
      </c>
      <c r="I19" s="176"/>
      <c r="J19" s="177"/>
      <c r="K19" s="564">
        <f t="shared" si="0"/>
        <v>102.2</v>
      </c>
      <c r="L19" s="176"/>
      <c r="M19" s="177"/>
      <c r="N19" s="178">
        <f t="shared" si="1"/>
        <v>5</v>
      </c>
      <c r="O19" s="179">
        <f t="shared" si="2"/>
        <v>0</v>
      </c>
    </row>
    <row r="20" spans="1:15" ht="30" customHeight="1">
      <c r="A20" s="338"/>
      <c r="B20" s="355"/>
      <c r="C20" s="338"/>
      <c r="D20" s="221"/>
      <c r="E20" s="567"/>
      <c r="F20" s="176"/>
      <c r="G20" s="430"/>
      <c r="H20" s="563"/>
      <c r="I20" s="176"/>
      <c r="J20" s="177"/>
      <c r="K20" s="564">
        <f aca="true" t="shared" si="3" ref="K20">SUM(H20,E20)</f>
        <v>0</v>
      </c>
      <c r="L20" s="176"/>
      <c r="M20" s="177"/>
      <c r="N20" s="178">
        <f aca="true" t="shared" si="4" ref="N20">SUM(L20,I20,F20)</f>
        <v>0</v>
      </c>
      <c r="O20" s="179">
        <f aca="true" t="shared" si="5" ref="O20">SUM(M20,J20,G20)</f>
        <v>0</v>
      </c>
    </row>
    <row r="21" spans="6:15" s="283" customFormat="1" ht="23.5" customHeight="1">
      <c r="F21" s="283">
        <f>SUM(F10:F20)</f>
        <v>210</v>
      </c>
      <c r="G21" s="297">
        <f aca="true" t="shared" si="6" ref="G21:O21">SUM(G10:G20)</f>
        <v>2464</v>
      </c>
      <c r="H21" s="377"/>
      <c r="I21" s="283">
        <f t="shared" si="6"/>
        <v>210</v>
      </c>
      <c r="J21" s="297">
        <f t="shared" si="6"/>
        <v>1232</v>
      </c>
      <c r="L21" s="283">
        <f t="shared" si="6"/>
        <v>210</v>
      </c>
      <c r="M21" s="297">
        <f t="shared" si="6"/>
        <v>2464</v>
      </c>
      <c r="N21" s="283">
        <f t="shared" si="6"/>
        <v>630</v>
      </c>
      <c r="O21" s="297">
        <f t="shared" si="6"/>
        <v>6159.999999999999</v>
      </c>
    </row>
    <row r="23" spans="1:3" ht="28.5" customHeight="1">
      <c r="A23" s="238" t="s">
        <v>75</v>
      </c>
      <c r="B23" s="238" t="s">
        <v>76</v>
      </c>
      <c r="C23" s="238" t="s">
        <v>77</v>
      </c>
    </row>
    <row r="24" spans="1:3" ht="28.5" customHeight="1">
      <c r="A24" s="368" t="s">
        <v>35</v>
      </c>
      <c r="B24" s="495" t="s">
        <v>123</v>
      </c>
      <c r="C24" s="204">
        <v>55</v>
      </c>
    </row>
    <row r="25" spans="1:3" ht="28.5" customHeight="1">
      <c r="A25" s="368" t="s">
        <v>29</v>
      </c>
      <c r="B25" s="495" t="s">
        <v>119</v>
      </c>
      <c r="C25" s="204">
        <v>130</v>
      </c>
    </row>
    <row r="26" spans="1:3" ht="28.5" customHeight="1">
      <c r="A26" s="368" t="s">
        <v>39</v>
      </c>
      <c r="B26" s="495" t="s">
        <v>97</v>
      </c>
      <c r="C26" s="204">
        <v>150</v>
      </c>
    </row>
    <row r="27" spans="1:3" ht="28.5" customHeight="1">
      <c r="A27" s="368" t="s">
        <v>30</v>
      </c>
      <c r="B27" s="495" t="s">
        <v>181</v>
      </c>
      <c r="C27" s="204">
        <v>40</v>
      </c>
    </row>
    <row r="28" spans="1:3" ht="28.5" customHeight="1">
      <c r="A28" s="338"/>
      <c r="B28" s="355"/>
      <c r="C28" s="204"/>
    </row>
    <row r="29" spans="1:3" ht="28.5" customHeight="1">
      <c r="A29" s="338"/>
      <c r="B29" s="355"/>
      <c r="C29" s="204"/>
    </row>
    <row r="30" spans="1:3" ht="28.5" customHeight="1">
      <c r="A30" s="219"/>
      <c r="B30" s="219"/>
      <c r="C30" s="204"/>
    </row>
    <row r="31" spans="1:3" ht="28.5" customHeight="1">
      <c r="A31" s="219"/>
      <c r="B31" s="237"/>
      <c r="C31" s="204"/>
    </row>
    <row r="32" spans="1:3" ht="28.5" customHeight="1">
      <c r="A32" s="219"/>
      <c r="B32" s="237"/>
      <c r="C32" s="204"/>
    </row>
    <row r="33" spans="1:3" ht="28.5" customHeight="1">
      <c r="A33" s="219"/>
      <c r="B33" s="219"/>
      <c r="C33" s="204"/>
    </row>
    <row r="34" spans="1:3" ht="28.5" customHeight="1">
      <c r="A34" s="219"/>
      <c r="B34" s="219"/>
      <c r="C34" s="204"/>
    </row>
    <row r="35" ht="21" customHeight="1"/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71" zoomScaleNormal="71" workbookViewId="0" topLeftCell="A7">
      <selection activeCell="F28" sqref="F28"/>
    </sheetView>
  </sheetViews>
  <sheetFormatPr defaultColWidth="8.8515625" defaultRowHeight="15"/>
  <cols>
    <col min="1" max="1" width="19.140625" style="0" customWidth="1"/>
    <col min="2" max="2" width="34.28125" style="0" customWidth="1"/>
    <col min="3" max="3" width="19.7109375" style="0" customWidth="1"/>
    <col min="5" max="5" width="12.140625" style="0" customWidth="1"/>
    <col min="7" max="7" width="21.140625" style="0" customWidth="1"/>
    <col min="8" max="8" width="10.28125" style="0" customWidth="1"/>
    <col min="10" max="10" width="15.140625" style="0" customWidth="1"/>
    <col min="12" max="12" width="13.8515625" style="0" customWidth="1"/>
    <col min="13" max="13" width="15.8515625" style="0" customWidth="1"/>
    <col min="15" max="15" width="17.7109375" style="0" customWidth="1"/>
  </cols>
  <sheetData>
    <row r="1" spans="1:12" ht="21">
      <c r="A1" s="299"/>
      <c r="B1" s="300"/>
      <c r="C1" s="300"/>
      <c r="D1" s="300"/>
      <c r="E1" s="300"/>
      <c r="F1" s="636" t="s">
        <v>1</v>
      </c>
      <c r="G1" s="636"/>
      <c r="H1" s="300"/>
      <c r="I1" s="300" t="s">
        <v>2</v>
      </c>
      <c r="J1" s="300"/>
      <c r="K1" s="175"/>
      <c r="L1" s="175"/>
    </row>
    <row r="2" spans="1:15" ht="21">
      <c r="A2" s="299">
        <v>62</v>
      </c>
      <c r="B2" s="301" t="s">
        <v>3</v>
      </c>
      <c r="C2" s="302">
        <f>A4*2/5</f>
        <v>992</v>
      </c>
      <c r="D2" s="303" t="s">
        <v>4</v>
      </c>
      <c r="E2" s="300"/>
      <c r="F2" s="300">
        <v>1</v>
      </c>
      <c r="G2" s="304">
        <f>C2*0.4</f>
        <v>396.8</v>
      </c>
      <c r="H2" s="300"/>
      <c r="I2" s="300">
        <v>1</v>
      </c>
      <c r="J2" s="305">
        <f>C3*0.4</f>
        <v>198.4</v>
      </c>
      <c r="K2" s="175"/>
      <c r="L2" s="306"/>
      <c r="O2" s="2"/>
    </row>
    <row r="3" spans="1:15" ht="21">
      <c r="A3" s="307">
        <v>40</v>
      </c>
      <c r="B3" s="301" t="s">
        <v>0</v>
      </c>
      <c r="C3" s="302">
        <f>A4*1/5</f>
        <v>496</v>
      </c>
      <c r="D3" s="300" t="s">
        <v>2</v>
      </c>
      <c r="E3" s="300"/>
      <c r="F3" s="300">
        <v>2</v>
      </c>
      <c r="G3" s="304">
        <f>C2*0.3</f>
        <v>297.59999999999997</v>
      </c>
      <c r="H3" s="300"/>
      <c r="I3" s="300">
        <v>2</v>
      </c>
      <c r="J3" s="304">
        <f>C3*0.3</f>
        <v>148.79999999999998</v>
      </c>
      <c r="K3" s="175"/>
      <c r="L3" s="306"/>
      <c r="O3" s="2"/>
    </row>
    <row r="4" spans="1:12" ht="22" thickBot="1">
      <c r="A4" s="307">
        <f>SUM(A2*A3)</f>
        <v>2480</v>
      </c>
      <c r="B4" s="301" t="s">
        <v>5</v>
      </c>
      <c r="C4" s="308">
        <f>A4*2/5</f>
        <v>992</v>
      </c>
      <c r="D4" s="300" t="s">
        <v>6</v>
      </c>
      <c r="E4" s="300"/>
      <c r="F4" s="300">
        <v>3</v>
      </c>
      <c r="G4" s="304">
        <f>C2*0.2</f>
        <v>198.4</v>
      </c>
      <c r="H4" s="300"/>
      <c r="I4" s="300">
        <v>3</v>
      </c>
      <c r="J4" s="304">
        <f>C3*0.2</f>
        <v>99.2</v>
      </c>
      <c r="K4" s="175"/>
      <c r="L4" s="306"/>
    </row>
    <row r="5" spans="1:12" ht="22" thickBot="1">
      <c r="A5" s="299"/>
      <c r="B5" s="300"/>
      <c r="C5" s="304">
        <f>SUM(C2:C4)</f>
        <v>2480</v>
      </c>
      <c r="D5" s="300"/>
      <c r="E5" s="300"/>
      <c r="F5" s="300">
        <v>4</v>
      </c>
      <c r="G5" s="309">
        <f>C2*0.1</f>
        <v>99.2</v>
      </c>
      <c r="H5" s="300"/>
      <c r="I5" s="300">
        <v>4</v>
      </c>
      <c r="J5" s="309">
        <f>C3*0.1</f>
        <v>49.6</v>
      </c>
      <c r="K5" s="175"/>
      <c r="L5" s="175"/>
    </row>
    <row r="6" spans="1:12" ht="21">
      <c r="A6" s="299"/>
      <c r="B6" s="300"/>
      <c r="C6" s="300"/>
      <c r="D6" s="300"/>
      <c r="E6" s="300"/>
      <c r="F6" s="300"/>
      <c r="G6" s="304">
        <f>SUM(G2:G5)</f>
        <v>992</v>
      </c>
      <c r="H6" s="300"/>
      <c r="I6" s="300"/>
      <c r="J6" s="304">
        <f>SUM(J2:J5)</f>
        <v>496</v>
      </c>
      <c r="K6" s="175"/>
      <c r="L6" s="175"/>
    </row>
    <row r="9" spans="1:15" ht="16">
      <c r="A9" s="342" t="s">
        <v>20</v>
      </c>
      <c r="B9" s="14"/>
      <c r="C9" s="29"/>
      <c r="D9" s="14"/>
      <c r="E9" s="14"/>
      <c r="F9" s="14"/>
      <c r="G9" s="30"/>
      <c r="H9" s="31"/>
      <c r="I9" s="14"/>
      <c r="J9" s="14"/>
      <c r="K9" s="32"/>
      <c r="L9" s="14"/>
      <c r="M9" s="14"/>
      <c r="N9" s="29"/>
      <c r="O9" s="29"/>
    </row>
    <row r="10" spans="1:15" ht="30.5" customHeight="1">
      <c r="A10" s="33" t="s">
        <v>9</v>
      </c>
      <c r="B10" s="34" t="s">
        <v>8</v>
      </c>
      <c r="C10" s="33" t="s">
        <v>10</v>
      </c>
      <c r="D10" s="33" t="s">
        <v>11</v>
      </c>
      <c r="E10" s="35" t="s">
        <v>12</v>
      </c>
      <c r="F10" s="36" t="s">
        <v>13</v>
      </c>
      <c r="G10" s="37" t="s">
        <v>14</v>
      </c>
      <c r="H10" s="38" t="s">
        <v>15</v>
      </c>
      <c r="I10" s="36" t="s">
        <v>13</v>
      </c>
      <c r="J10" s="39" t="s">
        <v>14</v>
      </c>
      <c r="K10" s="35" t="s">
        <v>16</v>
      </c>
      <c r="L10" s="36" t="s">
        <v>13</v>
      </c>
      <c r="M10" s="39" t="s">
        <v>14</v>
      </c>
      <c r="N10" s="40" t="s">
        <v>17</v>
      </c>
      <c r="O10" s="39" t="s">
        <v>18</v>
      </c>
    </row>
    <row r="11" spans="1:15" ht="30.5" customHeight="1">
      <c r="A11" s="519" t="s">
        <v>36</v>
      </c>
      <c r="B11" s="364" t="s">
        <v>172</v>
      </c>
      <c r="C11" s="368">
        <v>133649</v>
      </c>
      <c r="D11" s="221" t="s">
        <v>32</v>
      </c>
      <c r="E11" s="294">
        <v>4.9</v>
      </c>
      <c r="F11" s="568">
        <v>40</v>
      </c>
      <c r="G11" s="569">
        <v>198.4</v>
      </c>
      <c r="H11" s="503">
        <v>5.2</v>
      </c>
      <c r="I11" s="568">
        <v>50</v>
      </c>
      <c r="J11" s="569">
        <v>148.79999999999998</v>
      </c>
      <c r="K11" s="500">
        <f aca="true" t="shared" si="0" ref="K11:K20">SUM(H11,E11)</f>
        <v>10.100000000000001</v>
      </c>
      <c r="L11" s="568">
        <v>60</v>
      </c>
      <c r="M11" s="569">
        <v>396.8</v>
      </c>
      <c r="N11" s="570">
        <f aca="true" t="shared" si="1" ref="N11:N20">SUM(F11,I11,L11)</f>
        <v>150</v>
      </c>
      <c r="O11" s="179">
        <f aca="true" t="shared" si="2" ref="O11:O20">SUM(G11,J11,M11)</f>
        <v>744</v>
      </c>
    </row>
    <row r="12" spans="1:15" ht="30.5" customHeight="1">
      <c r="A12" s="519" t="s">
        <v>34</v>
      </c>
      <c r="B12" s="337" t="s">
        <v>72</v>
      </c>
      <c r="C12" s="368">
        <v>129725</v>
      </c>
      <c r="D12" s="221" t="s">
        <v>11</v>
      </c>
      <c r="E12" s="294">
        <v>5</v>
      </c>
      <c r="F12" s="568">
        <v>15</v>
      </c>
      <c r="G12" s="569"/>
      <c r="H12" s="502">
        <v>5.3</v>
      </c>
      <c r="I12" s="568">
        <v>40</v>
      </c>
      <c r="J12" s="627">
        <v>99.2</v>
      </c>
      <c r="K12" s="500">
        <f t="shared" si="0"/>
        <v>10.3</v>
      </c>
      <c r="L12" s="568">
        <v>50</v>
      </c>
      <c r="M12" s="569">
        <v>297.59999999999997</v>
      </c>
      <c r="N12" s="570">
        <f t="shared" si="1"/>
        <v>105</v>
      </c>
      <c r="O12" s="179">
        <f t="shared" si="2"/>
        <v>396.79999999999995</v>
      </c>
    </row>
    <row r="13" spans="1:15" ht="30.5" customHeight="1">
      <c r="A13" s="519" t="s">
        <v>28</v>
      </c>
      <c r="B13" s="367" t="s">
        <v>258</v>
      </c>
      <c r="C13" s="368">
        <v>133668</v>
      </c>
      <c r="D13" s="221"/>
      <c r="E13" s="294">
        <v>5.6</v>
      </c>
      <c r="F13" s="568"/>
      <c r="G13" s="569"/>
      <c r="H13" s="502">
        <v>4.9</v>
      </c>
      <c r="I13" s="568">
        <v>60</v>
      </c>
      <c r="J13" s="569">
        <v>198.4</v>
      </c>
      <c r="K13" s="500">
        <f t="shared" si="0"/>
        <v>10.5</v>
      </c>
      <c r="L13" s="568">
        <v>40</v>
      </c>
      <c r="M13" s="569">
        <v>198.4</v>
      </c>
      <c r="N13" s="570">
        <f t="shared" si="1"/>
        <v>100</v>
      </c>
      <c r="O13" s="179">
        <f t="shared" si="2"/>
        <v>396.8</v>
      </c>
    </row>
    <row r="14" spans="1:15" ht="30.5" customHeight="1">
      <c r="A14" s="519" t="s">
        <v>36</v>
      </c>
      <c r="B14" s="364" t="s">
        <v>174</v>
      </c>
      <c r="C14" s="368">
        <v>133448</v>
      </c>
      <c r="D14" s="221" t="s">
        <v>32</v>
      </c>
      <c r="E14" s="294">
        <v>4.9</v>
      </c>
      <c r="F14" s="568">
        <v>40</v>
      </c>
      <c r="G14" s="569">
        <v>198.4</v>
      </c>
      <c r="H14" s="502">
        <v>6.7</v>
      </c>
      <c r="I14" s="568">
        <v>30</v>
      </c>
      <c r="J14" s="569">
        <v>49.6</v>
      </c>
      <c r="K14" s="500">
        <f t="shared" si="0"/>
        <v>11.600000000000001</v>
      </c>
      <c r="L14" s="568">
        <v>30</v>
      </c>
      <c r="M14" s="569">
        <v>99.2</v>
      </c>
      <c r="N14" s="570">
        <f t="shared" si="1"/>
        <v>100</v>
      </c>
      <c r="O14" s="179">
        <f t="shared" si="2"/>
        <v>347.2</v>
      </c>
    </row>
    <row r="15" spans="1:15" ht="30.5" customHeight="1">
      <c r="A15" s="519" t="s">
        <v>28</v>
      </c>
      <c r="B15" s="364" t="s">
        <v>217</v>
      </c>
      <c r="C15" s="368">
        <v>133413</v>
      </c>
      <c r="D15" s="221" t="s">
        <v>32</v>
      </c>
      <c r="E15" s="294">
        <v>5.8</v>
      </c>
      <c r="F15" s="568"/>
      <c r="G15" s="569"/>
      <c r="H15" s="503">
        <v>11</v>
      </c>
      <c r="I15" s="568">
        <v>20</v>
      </c>
      <c r="J15" s="569"/>
      <c r="K15" s="500">
        <f t="shared" si="0"/>
        <v>16.8</v>
      </c>
      <c r="L15" s="568">
        <v>20</v>
      </c>
      <c r="M15" s="569"/>
      <c r="N15" s="570">
        <f t="shared" si="1"/>
        <v>40</v>
      </c>
      <c r="O15" s="179">
        <f t="shared" si="2"/>
        <v>0</v>
      </c>
    </row>
    <row r="16" spans="1:15" ht="30.5" customHeight="1">
      <c r="A16" s="519" t="s">
        <v>28</v>
      </c>
      <c r="B16" s="364" t="s">
        <v>277</v>
      </c>
      <c r="C16" s="368">
        <v>133379</v>
      </c>
      <c r="D16" s="221" t="s">
        <v>32</v>
      </c>
      <c r="E16" s="294">
        <v>4.8</v>
      </c>
      <c r="F16" s="568">
        <v>60</v>
      </c>
      <c r="G16" s="569">
        <v>396.8</v>
      </c>
      <c r="H16" s="502">
        <v>100</v>
      </c>
      <c r="I16" s="568"/>
      <c r="J16" s="569"/>
      <c r="K16" s="500">
        <f t="shared" si="0"/>
        <v>104.8</v>
      </c>
      <c r="L16" s="568">
        <v>10</v>
      </c>
      <c r="M16" s="569"/>
      <c r="N16" s="570">
        <f t="shared" si="1"/>
        <v>70</v>
      </c>
      <c r="O16" s="179">
        <f t="shared" si="2"/>
        <v>396.8</v>
      </c>
    </row>
    <row r="17" spans="1:15" ht="30.5" customHeight="1">
      <c r="A17" s="519" t="s">
        <v>2</v>
      </c>
      <c r="B17" s="364" t="s">
        <v>156</v>
      </c>
      <c r="C17" s="368">
        <v>128645</v>
      </c>
      <c r="D17" s="221" t="s">
        <v>32</v>
      </c>
      <c r="E17" s="294">
        <v>4.9</v>
      </c>
      <c r="F17" s="568">
        <v>40</v>
      </c>
      <c r="G17" s="569">
        <v>198.4</v>
      </c>
      <c r="H17" s="502">
        <v>100</v>
      </c>
      <c r="I17" s="568"/>
      <c r="J17" s="569"/>
      <c r="K17" s="500">
        <f t="shared" si="0"/>
        <v>104.9</v>
      </c>
      <c r="L17" s="568"/>
      <c r="M17" s="569"/>
      <c r="N17" s="570">
        <f t="shared" si="1"/>
        <v>40</v>
      </c>
      <c r="O17" s="179">
        <f t="shared" si="2"/>
        <v>198.4</v>
      </c>
    </row>
    <row r="18" spans="1:15" ht="30.5" customHeight="1">
      <c r="A18" s="519" t="s">
        <v>28</v>
      </c>
      <c r="B18" s="367" t="s">
        <v>219</v>
      </c>
      <c r="C18" s="368">
        <v>128282</v>
      </c>
      <c r="D18" s="221"/>
      <c r="E18" s="294">
        <v>5</v>
      </c>
      <c r="F18" s="568">
        <v>15</v>
      </c>
      <c r="G18" s="569"/>
      <c r="H18" s="572">
        <v>100</v>
      </c>
      <c r="I18" s="568"/>
      <c r="J18" s="569"/>
      <c r="K18" s="500">
        <f t="shared" si="0"/>
        <v>105</v>
      </c>
      <c r="L18" s="568"/>
      <c r="M18" s="569"/>
      <c r="N18" s="570">
        <f t="shared" si="1"/>
        <v>15</v>
      </c>
      <c r="O18" s="179">
        <f t="shared" si="2"/>
        <v>0</v>
      </c>
    </row>
    <row r="19" spans="1:15" ht="30.5" customHeight="1">
      <c r="A19" s="493" t="s">
        <v>34</v>
      </c>
      <c r="B19" s="492" t="s">
        <v>161</v>
      </c>
      <c r="C19" s="368">
        <v>131532</v>
      </c>
      <c r="D19" s="221" t="s">
        <v>11</v>
      </c>
      <c r="E19" s="294">
        <v>5.2</v>
      </c>
      <c r="F19" s="568"/>
      <c r="G19" s="569"/>
      <c r="H19" s="571">
        <v>100</v>
      </c>
      <c r="I19" s="568"/>
      <c r="J19" s="569"/>
      <c r="K19" s="500">
        <f t="shared" si="0"/>
        <v>105.2</v>
      </c>
      <c r="L19" s="568"/>
      <c r="M19" s="569"/>
      <c r="N19" s="570">
        <f t="shared" si="1"/>
        <v>0</v>
      </c>
      <c r="O19" s="179">
        <f t="shared" si="2"/>
        <v>0</v>
      </c>
    </row>
    <row r="20" spans="1:15" ht="30.5" customHeight="1">
      <c r="A20" s="519" t="s">
        <v>65</v>
      </c>
      <c r="B20" s="364" t="s">
        <v>134</v>
      </c>
      <c r="C20" s="368">
        <v>130318</v>
      </c>
      <c r="D20" s="221" t="s">
        <v>11</v>
      </c>
      <c r="E20" s="294">
        <v>5.5</v>
      </c>
      <c r="F20" s="568"/>
      <c r="G20" s="569"/>
      <c r="H20" s="503">
        <v>100</v>
      </c>
      <c r="I20" s="568"/>
      <c r="J20" s="569"/>
      <c r="K20" s="500">
        <f t="shared" si="0"/>
        <v>105.5</v>
      </c>
      <c r="L20" s="568"/>
      <c r="M20" s="569"/>
      <c r="N20" s="570">
        <f t="shared" si="1"/>
        <v>0</v>
      </c>
      <c r="O20" s="179">
        <f t="shared" si="2"/>
        <v>0</v>
      </c>
    </row>
    <row r="21" spans="1:15" ht="30.5" customHeight="1">
      <c r="A21" s="338"/>
      <c r="B21" s="337"/>
      <c r="C21" s="338"/>
      <c r="D21" s="204"/>
      <c r="E21" s="314"/>
      <c r="F21" s="176"/>
      <c r="G21" s="177"/>
      <c r="H21" s="69"/>
      <c r="I21" s="176"/>
      <c r="J21" s="177"/>
      <c r="K21" s="25"/>
      <c r="L21" s="176"/>
      <c r="M21" s="177"/>
      <c r="N21" s="178"/>
      <c r="O21" s="179"/>
    </row>
    <row r="22" spans="6:15" s="175" customFormat="1" ht="21" customHeight="1">
      <c r="F22" s="175">
        <f>SUM(F11:F20)</f>
        <v>210</v>
      </c>
      <c r="G22" s="515">
        <f>SUM(G11:G20)</f>
        <v>992</v>
      </c>
      <c r="I22" s="175">
        <f>SUM(I11:I20)</f>
        <v>200</v>
      </c>
      <c r="J22" s="515">
        <f>SUM(J11:J20)</f>
        <v>496</v>
      </c>
      <c r="L22" s="175">
        <f>SUM(L11:L20)</f>
        <v>210</v>
      </c>
      <c r="M22" s="515">
        <f>SUM(M11:M20)</f>
        <v>992</v>
      </c>
      <c r="N22" s="175">
        <f>SUM(N11:N20)</f>
        <v>620</v>
      </c>
      <c r="O22" s="306">
        <f>SUM(O11:O20)</f>
        <v>2480</v>
      </c>
    </row>
    <row r="25" spans="1:3" ht="27.5" customHeight="1">
      <c r="A25" s="184" t="s">
        <v>75</v>
      </c>
      <c r="B25" s="184" t="s">
        <v>76</v>
      </c>
      <c r="C25" s="184" t="s">
        <v>77</v>
      </c>
    </row>
    <row r="26" spans="1:3" ht="27.5" customHeight="1">
      <c r="A26" s="519" t="s">
        <v>28</v>
      </c>
      <c r="B26" s="364" t="s">
        <v>217</v>
      </c>
      <c r="C26" s="373">
        <v>40</v>
      </c>
    </row>
    <row r="27" spans="1:3" ht="27.5" customHeight="1">
      <c r="A27" s="519" t="s">
        <v>65</v>
      </c>
      <c r="B27" s="364" t="s">
        <v>134</v>
      </c>
      <c r="C27" s="373">
        <v>0</v>
      </c>
    </row>
    <row r="28" spans="1:3" ht="27.5" customHeight="1">
      <c r="A28" s="519" t="s">
        <v>34</v>
      </c>
      <c r="B28" s="364" t="s">
        <v>161</v>
      </c>
      <c r="C28" s="373">
        <v>0</v>
      </c>
    </row>
    <row r="29" spans="1:3" ht="27.5" customHeight="1">
      <c r="A29" s="519" t="s">
        <v>34</v>
      </c>
      <c r="B29" s="337" t="s">
        <v>72</v>
      </c>
      <c r="C29" s="373">
        <v>105</v>
      </c>
    </row>
    <row r="30" spans="1:3" ht="27.5" customHeight="1">
      <c r="A30" s="519" t="s">
        <v>36</v>
      </c>
      <c r="B30" s="364" t="s">
        <v>174</v>
      </c>
      <c r="C30" s="373">
        <v>100</v>
      </c>
    </row>
    <row r="31" spans="1:3" ht="27.5" customHeight="1">
      <c r="A31" s="519" t="s">
        <v>36</v>
      </c>
      <c r="B31" s="364" t="s">
        <v>172</v>
      </c>
      <c r="C31" s="373">
        <v>150</v>
      </c>
    </row>
    <row r="32" spans="1:3" ht="27.5" customHeight="1">
      <c r="A32" s="493" t="s">
        <v>2</v>
      </c>
      <c r="B32" s="492" t="s">
        <v>156</v>
      </c>
      <c r="C32" s="373">
        <v>40</v>
      </c>
    </row>
    <row r="33" spans="1:3" ht="27.5" customHeight="1">
      <c r="A33" s="519" t="s">
        <v>28</v>
      </c>
      <c r="B33" s="364" t="s">
        <v>277</v>
      </c>
      <c r="C33" s="373">
        <v>70</v>
      </c>
    </row>
    <row r="34" spans="1:3" ht="27.5" customHeight="1">
      <c r="A34" s="220"/>
      <c r="B34" s="203"/>
      <c r="C34" s="69"/>
    </row>
    <row r="35" spans="1:3" ht="27.5" customHeight="1">
      <c r="A35" s="220"/>
      <c r="B35" s="203"/>
      <c r="C35" s="69"/>
    </row>
    <row r="36" spans="1:3" ht="19">
      <c r="A36" s="185"/>
      <c r="B36" s="187"/>
      <c r="C36" s="69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66" zoomScaleNormal="66" workbookViewId="0" topLeftCell="A1">
      <selection activeCell="C29" sqref="C29"/>
    </sheetView>
  </sheetViews>
  <sheetFormatPr defaultColWidth="8.8515625" defaultRowHeight="15"/>
  <cols>
    <col min="1" max="1" width="16.8515625" style="0" customWidth="1"/>
    <col min="2" max="2" width="32.7109375" style="0" customWidth="1"/>
    <col min="3" max="3" width="17.8515625" style="0" customWidth="1"/>
    <col min="6" max="6" width="8.8515625" style="0" bestFit="1" customWidth="1"/>
    <col min="7" max="7" width="13.8515625" style="0" customWidth="1"/>
    <col min="8" max="8" width="13.421875" style="0" customWidth="1"/>
    <col min="9" max="9" width="8.8515625" style="0" bestFit="1" customWidth="1"/>
    <col min="10" max="10" width="14.421875" style="0" customWidth="1"/>
    <col min="12" max="12" width="13.8515625" style="0" customWidth="1"/>
    <col min="13" max="13" width="14.28125" style="0" customWidth="1"/>
    <col min="14" max="14" width="11.140625" style="0" customWidth="1"/>
    <col min="15" max="15" width="17.140625" style="0" customWidth="1"/>
  </cols>
  <sheetData>
    <row r="1" spans="1:10" s="283" customFormat="1" ht="19">
      <c r="A1" s="281"/>
      <c r="B1" s="282"/>
      <c r="C1" s="282"/>
      <c r="D1" s="282"/>
      <c r="E1" s="282"/>
      <c r="F1" s="633" t="s">
        <v>1</v>
      </c>
      <c r="G1" s="633"/>
      <c r="H1" s="282"/>
      <c r="I1" s="282" t="s">
        <v>2</v>
      </c>
      <c r="J1" s="282"/>
    </row>
    <row r="2" spans="1:13" s="283" customFormat="1" ht="19">
      <c r="A2" s="281">
        <v>28</v>
      </c>
      <c r="B2" s="281" t="s">
        <v>3</v>
      </c>
      <c r="C2" s="284">
        <f>A4*2/5</f>
        <v>448</v>
      </c>
      <c r="D2" s="285" t="s">
        <v>4</v>
      </c>
      <c r="E2" s="282"/>
      <c r="F2" s="282">
        <v>1</v>
      </c>
      <c r="G2" s="286">
        <f>C2*0.4</f>
        <v>179.20000000000002</v>
      </c>
      <c r="H2" s="282"/>
      <c r="I2" s="282">
        <v>1</v>
      </c>
      <c r="J2" s="287">
        <f>C3*0.4</f>
        <v>89.60000000000001</v>
      </c>
      <c r="L2" s="288"/>
      <c r="M2" s="288"/>
    </row>
    <row r="3" spans="1:13" s="283" customFormat="1" ht="19">
      <c r="A3" s="289">
        <v>40</v>
      </c>
      <c r="B3" s="281" t="s">
        <v>0</v>
      </c>
      <c r="C3" s="284">
        <f>A4*1/5</f>
        <v>224</v>
      </c>
      <c r="D3" s="282" t="s">
        <v>2</v>
      </c>
      <c r="E3" s="282"/>
      <c r="F3" s="282">
        <v>2</v>
      </c>
      <c r="G3" s="286">
        <f>C2*0.3</f>
        <v>134.4</v>
      </c>
      <c r="H3" s="282"/>
      <c r="I3" s="282">
        <v>2</v>
      </c>
      <c r="J3" s="286">
        <f>C3*0.3</f>
        <v>67.2</v>
      </c>
      <c r="L3" s="288"/>
      <c r="M3" s="288"/>
    </row>
    <row r="4" spans="1:13" s="283" customFormat="1" ht="20" thickBot="1">
      <c r="A4" s="289">
        <f>SUM(A2*A3)</f>
        <v>1120</v>
      </c>
      <c r="B4" s="281" t="s">
        <v>5</v>
      </c>
      <c r="C4" s="290">
        <f>A4*2/5</f>
        <v>448</v>
      </c>
      <c r="D4" s="282" t="s">
        <v>6</v>
      </c>
      <c r="E4" s="282"/>
      <c r="F4" s="282">
        <v>3</v>
      </c>
      <c r="G4" s="286">
        <f>C2*0.2</f>
        <v>89.60000000000001</v>
      </c>
      <c r="H4" s="282"/>
      <c r="I4" s="282">
        <v>3</v>
      </c>
      <c r="J4" s="286">
        <f>C3*0.2</f>
        <v>44.800000000000004</v>
      </c>
      <c r="L4" s="288"/>
      <c r="M4" s="288"/>
    </row>
    <row r="5" spans="1:10" s="283" customFormat="1" ht="20" thickBot="1">
      <c r="A5" s="281"/>
      <c r="B5" s="282"/>
      <c r="C5" s="286">
        <f>SUM(C2:C4)</f>
        <v>1120</v>
      </c>
      <c r="D5" s="282"/>
      <c r="E5" s="282"/>
      <c r="F5" s="282">
        <v>4</v>
      </c>
      <c r="G5" s="291">
        <f>C2*0.1</f>
        <v>44.800000000000004</v>
      </c>
      <c r="H5" s="282"/>
      <c r="I5" s="282">
        <v>4</v>
      </c>
      <c r="J5" s="291">
        <f>C3*0.1</f>
        <v>22.400000000000002</v>
      </c>
    </row>
    <row r="6" spans="1:10" s="283" customFormat="1" ht="19">
      <c r="A6" s="281"/>
      <c r="B6" s="282"/>
      <c r="C6" s="282"/>
      <c r="D6" s="282"/>
      <c r="E6" s="282"/>
      <c r="F6" s="282"/>
      <c r="G6" s="286">
        <f>SUM(G2:G5)</f>
        <v>448.00000000000006</v>
      </c>
      <c r="H6" s="282"/>
      <c r="I6" s="282"/>
      <c r="J6" s="286">
        <f>SUM(J2:J5)</f>
        <v>224.00000000000003</v>
      </c>
    </row>
    <row r="7" spans="1:15" ht="27" customHeight="1">
      <c r="A7" s="14" t="s">
        <v>21</v>
      </c>
      <c r="B7" s="14"/>
      <c r="C7" s="20"/>
      <c r="D7" s="16"/>
      <c r="E7" s="16"/>
      <c r="F7" s="16"/>
      <c r="G7" s="18"/>
      <c r="H7" s="16"/>
      <c r="I7" s="16"/>
      <c r="J7" s="16"/>
      <c r="K7" s="16"/>
      <c r="L7" s="16"/>
      <c r="M7" s="16"/>
      <c r="N7" s="29"/>
      <c r="O7" s="29"/>
    </row>
    <row r="8" spans="1:15" s="283" customFormat="1" ht="27" customHeight="1">
      <c r="A8" s="422" t="s">
        <v>9</v>
      </c>
      <c r="B8" s="422" t="s">
        <v>8</v>
      </c>
      <c r="C8" s="422" t="s">
        <v>10</v>
      </c>
      <c r="D8" s="422" t="s">
        <v>11</v>
      </c>
      <c r="E8" s="426" t="s">
        <v>12</v>
      </c>
      <c r="F8" s="439" t="s">
        <v>13</v>
      </c>
      <c r="G8" s="440" t="s">
        <v>14</v>
      </c>
      <c r="H8" s="441" t="s">
        <v>15</v>
      </c>
      <c r="I8" s="439" t="s">
        <v>13</v>
      </c>
      <c r="J8" s="442" t="s">
        <v>14</v>
      </c>
      <c r="K8" s="426" t="s">
        <v>16</v>
      </c>
      <c r="L8" s="443" t="s">
        <v>13</v>
      </c>
      <c r="M8" s="444" t="s">
        <v>14</v>
      </c>
      <c r="N8" s="445" t="s">
        <v>17</v>
      </c>
      <c r="O8" s="444" t="s">
        <v>18</v>
      </c>
    </row>
    <row r="9" spans="1:15" s="175" customFormat="1" ht="30" customHeight="1">
      <c r="A9" s="517" t="s">
        <v>39</v>
      </c>
      <c r="B9" s="520" t="s">
        <v>192</v>
      </c>
      <c r="C9" s="518">
        <v>130343</v>
      </c>
      <c r="D9" s="294" t="s">
        <v>259</v>
      </c>
      <c r="E9" s="500">
        <v>77.5</v>
      </c>
      <c r="F9" s="547">
        <v>60</v>
      </c>
      <c r="G9" s="501">
        <v>179.2</v>
      </c>
      <c r="H9" s="548">
        <v>76</v>
      </c>
      <c r="I9" s="549">
        <v>60</v>
      </c>
      <c r="J9" s="550">
        <v>89.60000000000001</v>
      </c>
      <c r="K9" s="551">
        <f aca="true" t="shared" si="0" ref="K9:K18">SUM(H9,E9)</f>
        <v>153.5</v>
      </c>
      <c r="L9" s="552">
        <v>60</v>
      </c>
      <c r="M9" s="553">
        <v>179.20000000000002</v>
      </c>
      <c r="N9" s="552">
        <f>SUM(L9,I9,F9)</f>
        <v>180</v>
      </c>
      <c r="O9" s="554">
        <f>SUM(M9,J9,G9)</f>
        <v>448</v>
      </c>
    </row>
    <row r="10" spans="1:15" s="175" customFormat="1" ht="30" customHeight="1">
      <c r="A10" s="519" t="s">
        <v>29</v>
      </c>
      <c r="B10" s="361" t="s">
        <v>224</v>
      </c>
      <c r="C10" s="368">
        <v>130340</v>
      </c>
      <c r="D10" s="294" t="s">
        <v>259</v>
      </c>
      <c r="E10" s="500">
        <v>75</v>
      </c>
      <c r="F10" s="555">
        <v>45</v>
      </c>
      <c r="G10" s="550">
        <v>112</v>
      </c>
      <c r="H10" s="556">
        <v>75</v>
      </c>
      <c r="I10" s="549">
        <v>50</v>
      </c>
      <c r="J10" s="557">
        <v>67.2</v>
      </c>
      <c r="K10" s="551">
        <f t="shared" si="0"/>
        <v>150</v>
      </c>
      <c r="L10" s="547">
        <v>50</v>
      </c>
      <c r="M10" s="553">
        <v>134.4</v>
      </c>
      <c r="N10" s="552">
        <f aca="true" t="shared" si="1" ref="N10:N18">SUM(L10,I10,F10)</f>
        <v>145</v>
      </c>
      <c r="O10" s="554">
        <f aca="true" t="shared" si="2" ref="O10:O18">SUM(M10,J10,G10)</f>
        <v>313.6</v>
      </c>
    </row>
    <row r="11" spans="1:15" s="175" customFormat="1" ht="30" customHeight="1">
      <c r="A11" s="493" t="s">
        <v>65</v>
      </c>
      <c r="B11" s="361" t="s">
        <v>132</v>
      </c>
      <c r="C11" s="368">
        <v>132080</v>
      </c>
      <c r="D11" s="294" t="s">
        <v>259</v>
      </c>
      <c r="E11" s="500">
        <v>73.5</v>
      </c>
      <c r="F11" s="547">
        <v>30</v>
      </c>
      <c r="G11" s="501">
        <v>44.8</v>
      </c>
      <c r="H11" s="548">
        <v>73</v>
      </c>
      <c r="I11" s="549">
        <v>30</v>
      </c>
      <c r="J11" s="550">
        <v>22.400000000000002</v>
      </c>
      <c r="K11" s="551">
        <f t="shared" si="0"/>
        <v>146.5</v>
      </c>
      <c r="L11" s="552">
        <v>40</v>
      </c>
      <c r="M11" s="558">
        <v>89.60000000000001</v>
      </c>
      <c r="N11" s="552">
        <f t="shared" si="1"/>
        <v>100</v>
      </c>
      <c r="O11" s="554">
        <f t="shared" si="2"/>
        <v>156.8</v>
      </c>
    </row>
    <row r="12" spans="1:15" s="175" customFormat="1" ht="30" customHeight="1">
      <c r="A12" s="519" t="s">
        <v>34</v>
      </c>
      <c r="B12" s="361" t="s">
        <v>162</v>
      </c>
      <c r="C12" s="368">
        <v>129722</v>
      </c>
      <c r="D12" s="294" t="s">
        <v>259</v>
      </c>
      <c r="E12" s="500">
        <v>64</v>
      </c>
      <c r="F12" s="555"/>
      <c r="G12" s="501"/>
      <c r="H12" s="629">
        <v>73.5</v>
      </c>
      <c r="I12" s="549">
        <v>40</v>
      </c>
      <c r="J12" s="550">
        <v>44.800000000000004</v>
      </c>
      <c r="K12" s="551">
        <f t="shared" si="0"/>
        <v>137.5</v>
      </c>
      <c r="L12" s="547">
        <v>30</v>
      </c>
      <c r="M12" s="553">
        <v>44.800000000000004</v>
      </c>
      <c r="N12" s="552">
        <f t="shared" si="1"/>
        <v>70</v>
      </c>
      <c r="O12" s="554">
        <f t="shared" si="2"/>
        <v>89.60000000000001</v>
      </c>
    </row>
    <row r="13" spans="1:15" s="175" customFormat="1" ht="30" customHeight="1">
      <c r="A13" s="519" t="s">
        <v>29</v>
      </c>
      <c r="B13" s="362" t="s">
        <v>145</v>
      </c>
      <c r="C13" s="368">
        <v>129502</v>
      </c>
      <c r="D13" s="294"/>
      <c r="E13" s="500">
        <v>68.5</v>
      </c>
      <c r="F13" s="547">
        <v>5</v>
      </c>
      <c r="G13" s="550"/>
      <c r="H13" s="548">
        <v>66</v>
      </c>
      <c r="I13" s="559">
        <v>20</v>
      </c>
      <c r="J13" s="550"/>
      <c r="K13" s="551">
        <f t="shared" si="0"/>
        <v>134.5</v>
      </c>
      <c r="L13" s="552">
        <v>20</v>
      </c>
      <c r="M13" s="553"/>
      <c r="N13" s="552">
        <f t="shared" si="1"/>
        <v>45</v>
      </c>
      <c r="O13" s="554">
        <f t="shared" si="2"/>
        <v>0</v>
      </c>
    </row>
    <row r="14" spans="1:15" s="175" customFormat="1" ht="30" customHeight="1">
      <c r="A14" s="519" t="s">
        <v>65</v>
      </c>
      <c r="B14" s="362" t="s">
        <v>198</v>
      </c>
      <c r="C14" s="368">
        <v>132105</v>
      </c>
      <c r="D14" s="294"/>
      <c r="E14" s="500">
        <v>75</v>
      </c>
      <c r="F14" s="555">
        <v>45</v>
      </c>
      <c r="G14" s="550">
        <v>112</v>
      </c>
      <c r="H14" s="548">
        <v>0</v>
      </c>
      <c r="I14" s="559"/>
      <c r="J14" s="550"/>
      <c r="K14" s="551">
        <f t="shared" si="0"/>
        <v>75</v>
      </c>
      <c r="L14" s="552">
        <v>10</v>
      </c>
      <c r="M14" s="553"/>
      <c r="N14" s="552">
        <f t="shared" si="1"/>
        <v>55</v>
      </c>
      <c r="O14" s="554">
        <f t="shared" si="2"/>
        <v>112</v>
      </c>
    </row>
    <row r="15" spans="1:15" s="175" customFormat="1" ht="30" customHeight="1">
      <c r="A15" s="519" t="s">
        <v>34</v>
      </c>
      <c r="B15" s="361" t="s">
        <v>165</v>
      </c>
      <c r="C15" s="368">
        <v>131528</v>
      </c>
      <c r="D15" s="294" t="s">
        <v>259</v>
      </c>
      <c r="E15" s="500">
        <v>72</v>
      </c>
      <c r="F15" s="547">
        <v>20</v>
      </c>
      <c r="G15" s="501"/>
      <c r="H15" s="548">
        <v>0</v>
      </c>
      <c r="I15" s="559"/>
      <c r="J15" s="550"/>
      <c r="K15" s="551">
        <f t="shared" si="0"/>
        <v>72</v>
      </c>
      <c r="L15" s="552"/>
      <c r="M15" s="558"/>
      <c r="N15" s="552">
        <f t="shared" si="1"/>
        <v>20</v>
      </c>
      <c r="O15" s="554">
        <f t="shared" si="2"/>
        <v>0</v>
      </c>
    </row>
    <row r="16" spans="1:15" s="175" customFormat="1" ht="30" customHeight="1">
      <c r="A16" s="519" t="s">
        <v>28</v>
      </c>
      <c r="B16" s="361" t="s">
        <v>159</v>
      </c>
      <c r="C16" s="368">
        <v>133443</v>
      </c>
      <c r="D16" s="294" t="s">
        <v>259</v>
      </c>
      <c r="E16" s="500">
        <v>68.5</v>
      </c>
      <c r="F16" s="555">
        <v>5</v>
      </c>
      <c r="G16" s="560"/>
      <c r="H16" s="548">
        <v>0</v>
      </c>
      <c r="I16" s="559"/>
      <c r="J16" s="550"/>
      <c r="K16" s="551">
        <f t="shared" si="0"/>
        <v>68.5</v>
      </c>
      <c r="L16" s="552"/>
      <c r="M16" s="553"/>
      <c r="N16" s="552">
        <f t="shared" si="1"/>
        <v>5</v>
      </c>
      <c r="O16" s="554">
        <f t="shared" si="2"/>
        <v>0</v>
      </c>
    </row>
    <row r="17" spans="1:15" s="175" customFormat="1" ht="30" customHeight="1">
      <c r="A17" s="519" t="s">
        <v>228</v>
      </c>
      <c r="B17" s="362" t="s">
        <v>260</v>
      </c>
      <c r="C17" s="368">
        <v>130457</v>
      </c>
      <c r="D17" s="294"/>
      <c r="E17" s="500">
        <v>56</v>
      </c>
      <c r="F17" s="555"/>
      <c r="G17" s="560"/>
      <c r="H17" s="548">
        <v>0</v>
      </c>
      <c r="I17" s="559"/>
      <c r="J17" s="499"/>
      <c r="K17" s="551">
        <f t="shared" si="0"/>
        <v>56</v>
      </c>
      <c r="L17" s="552"/>
      <c r="M17" s="553"/>
      <c r="N17" s="552">
        <f t="shared" si="1"/>
        <v>0</v>
      </c>
      <c r="O17" s="554">
        <f t="shared" si="2"/>
        <v>0</v>
      </c>
    </row>
    <row r="18" spans="1:15" s="175" customFormat="1" ht="30" customHeight="1">
      <c r="A18" s="519" t="s">
        <v>29</v>
      </c>
      <c r="B18" s="362" t="s">
        <v>256</v>
      </c>
      <c r="C18" s="368">
        <v>130349</v>
      </c>
      <c r="D18" s="294"/>
      <c r="E18" s="500">
        <v>42</v>
      </c>
      <c r="F18" s="555"/>
      <c r="G18" s="501"/>
      <c r="H18" s="548">
        <v>0</v>
      </c>
      <c r="I18" s="559"/>
      <c r="J18" s="550"/>
      <c r="K18" s="551">
        <f t="shared" si="0"/>
        <v>42</v>
      </c>
      <c r="L18" s="552"/>
      <c r="M18" s="553"/>
      <c r="N18" s="552">
        <f t="shared" si="1"/>
        <v>0</v>
      </c>
      <c r="O18" s="554">
        <f t="shared" si="2"/>
        <v>0</v>
      </c>
    </row>
    <row r="20" spans="6:15" s="283" customFormat="1" ht="19">
      <c r="F20" s="296">
        <f>SUM(F9:F18)</f>
        <v>210</v>
      </c>
      <c r="G20" s="297">
        <f aca="true" t="shared" si="3" ref="G20:O20">SUM(G9:G18)</f>
        <v>448</v>
      </c>
      <c r="H20" s="296">
        <f t="shared" si="3"/>
        <v>363.5</v>
      </c>
      <c r="I20" s="296">
        <f t="shared" si="3"/>
        <v>200</v>
      </c>
      <c r="J20" s="297">
        <f>SUM(J9:J18)</f>
        <v>224.00000000000003</v>
      </c>
      <c r="K20" s="296"/>
      <c r="L20" s="296">
        <f t="shared" si="3"/>
        <v>210</v>
      </c>
      <c r="M20" s="297">
        <f t="shared" si="3"/>
        <v>448.00000000000006</v>
      </c>
      <c r="N20" s="296">
        <f t="shared" si="3"/>
        <v>620</v>
      </c>
      <c r="O20" s="297">
        <f t="shared" si="3"/>
        <v>1120</v>
      </c>
    </row>
    <row r="24" spans="1:3" ht="23.5" customHeight="1">
      <c r="A24" s="184" t="s">
        <v>75</v>
      </c>
      <c r="B24" s="184" t="s">
        <v>76</v>
      </c>
      <c r="C24" s="184" t="s">
        <v>77</v>
      </c>
    </row>
    <row r="25" spans="1:3" ht="26.5" customHeight="1">
      <c r="A25" s="517" t="s">
        <v>39</v>
      </c>
      <c r="B25" s="520" t="s">
        <v>192</v>
      </c>
      <c r="C25" s="373">
        <v>180</v>
      </c>
    </row>
    <row r="26" spans="1:3" ht="26.5" customHeight="1">
      <c r="A26" s="493" t="s">
        <v>29</v>
      </c>
      <c r="B26" s="361" t="s">
        <v>224</v>
      </c>
      <c r="C26" s="373">
        <v>145</v>
      </c>
    </row>
    <row r="27" spans="1:3" ht="26.5" customHeight="1">
      <c r="A27" s="519" t="s">
        <v>65</v>
      </c>
      <c r="B27" s="361" t="s">
        <v>132</v>
      </c>
      <c r="C27" s="373">
        <v>100</v>
      </c>
    </row>
    <row r="28" spans="1:3" ht="26.5" customHeight="1">
      <c r="A28" s="519" t="s">
        <v>34</v>
      </c>
      <c r="B28" s="361" t="s">
        <v>165</v>
      </c>
      <c r="C28" s="374">
        <v>20</v>
      </c>
    </row>
    <row r="29" spans="1:3" ht="26.5" customHeight="1">
      <c r="A29" s="519" t="s">
        <v>28</v>
      </c>
      <c r="B29" s="361" t="s">
        <v>159</v>
      </c>
      <c r="C29" s="374">
        <v>5</v>
      </c>
    </row>
    <row r="30" spans="1:3" ht="26.5" customHeight="1">
      <c r="A30" s="519" t="s">
        <v>34</v>
      </c>
      <c r="B30" s="361" t="s">
        <v>162</v>
      </c>
      <c r="C30" s="374">
        <v>70</v>
      </c>
    </row>
    <row r="31" spans="1:3" ht="26.5" customHeight="1">
      <c r="A31" s="338"/>
      <c r="B31" s="337"/>
      <c r="C31" s="374"/>
    </row>
    <row r="32" spans="1:3" ht="26.5" customHeight="1">
      <c r="A32" s="185"/>
      <c r="B32" s="187"/>
      <c r="C32" s="69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="53" zoomScaleNormal="53" zoomScalePageLayoutView="53" workbookViewId="0" topLeftCell="A7">
      <selection activeCell="I26" sqref="I26"/>
    </sheetView>
  </sheetViews>
  <sheetFormatPr defaultColWidth="8.8515625" defaultRowHeight="15"/>
  <cols>
    <col min="1" max="1" width="21.7109375" style="0" customWidth="1"/>
    <col min="2" max="2" width="35.00390625" style="0" customWidth="1"/>
    <col min="3" max="3" width="20.7109375" style="0" customWidth="1"/>
    <col min="5" max="5" width="12.7109375" style="0" customWidth="1"/>
    <col min="6" max="6" width="8.8515625" style="580" bestFit="1" customWidth="1"/>
    <col min="7" max="7" width="20.8515625" style="0" customWidth="1"/>
    <col min="8" max="8" width="16.00390625" style="0" customWidth="1"/>
    <col min="9" max="9" width="15.421875" style="0" customWidth="1"/>
    <col min="10" max="10" width="20.00390625" style="0" customWidth="1"/>
    <col min="11" max="11" width="13.8515625" style="0" customWidth="1"/>
    <col min="12" max="12" width="15.28125" style="0" customWidth="1"/>
    <col min="13" max="13" width="19.421875" style="0" customWidth="1"/>
    <col min="14" max="14" width="15.7109375" style="0" customWidth="1"/>
    <col min="15" max="15" width="22.8515625" style="0" customWidth="1"/>
  </cols>
  <sheetData>
    <row r="1" spans="1:10" s="376" customFormat="1" ht="24">
      <c r="A1" s="446"/>
      <c r="B1" s="447"/>
      <c r="C1" s="447"/>
      <c r="D1" s="447"/>
      <c r="E1" s="447"/>
      <c r="F1" s="637" t="s">
        <v>1</v>
      </c>
      <c r="G1" s="637"/>
      <c r="H1" s="447"/>
      <c r="I1" s="447" t="s">
        <v>2</v>
      </c>
      <c r="J1" s="447"/>
    </row>
    <row r="2" spans="1:15" s="376" customFormat="1" ht="24">
      <c r="A2" s="446">
        <v>78</v>
      </c>
      <c r="B2" s="449" t="s">
        <v>3</v>
      </c>
      <c r="C2" s="450">
        <f>A4*2/5</f>
        <v>1248</v>
      </c>
      <c r="D2" s="451" t="s">
        <v>4</v>
      </c>
      <c r="E2" s="447"/>
      <c r="F2" s="448">
        <v>1</v>
      </c>
      <c r="G2" s="452">
        <f>C2*0.4</f>
        <v>499.20000000000005</v>
      </c>
      <c r="H2" s="447"/>
      <c r="I2" s="447">
        <v>1</v>
      </c>
      <c r="J2" s="453">
        <f>C3*0.4</f>
        <v>249.60000000000002</v>
      </c>
      <c r="L2" s="454">
        <f>SUM(G4:G5)/3</f>
        <v>124.80000000000001</v>
      </c>
      <c r="M2" s="454"/>
      <c r="O2" s="454"/>
    </row>
    <row r="3" spans="1:14" s="376" customFormat="1" ht="24">
      <c r="A3" s="455">
        <v>40</v>
      </c>
      <c r="B3" s="449" t="s">
        <v>0</v>
      </c>
      <c r="C3" s="450">
        <f>A4*1/5</f>
        <v>624</v>
      </c>
      <c r="D3" s="447" t="s">
        <v>2</v>
      </c>
      <c r="E3" s="447"/>
      <c r="F3" s="448">
        <v>2</v>
      </c>
      <c r="G3" s="452">
        <f>C2*0.3</f>
        <v>374.4</v>
      </c>
      <c r="H3" s="447"/>
      <c r="I3" s="447">
        <v>2</v>
      </c>
      <c r="J3" s="452">
        <f>C3*0.3</f>
        <v>187.2</v>
      </c>
      <c r="L3" s="454"/>
      <c r="M3" s="454"/>
      <c r="N3" s="454"/>
    </row>
    <row r="4" spans="1:14" s="376" customFormat="1" ht="25" thickBot="1">
      <c r="A4" s="455">
        <f>SUM(A2*A3)</f>
        <v>3120</v>
      </c>
      <c r="B4" s="449" t="s">
        <v>5</v>
      </c>
      <c r="C4" s="456">
        <f>A4*2/5</f>
        <v>1248</v>
      </c>
      <c r="D4" s="447" t="s">
        <v>6</v>
      </c>
      <c r="E4" s="447"/>
      <c r="F4" s="448">
        <v>3</v>
      </c>
      <c r="G4" s="452">
        <f>C2*0.2</f>
        <v>249.60000000000002</v>
      </c>
      <c r="H4" s="447"/>
      <c r="I4" s="447">
        <v>3</v>
      </c>
      <c r="J4" s="452">
        <f>C3*0.2</f>
        <v>124.80000000000001</v>
      </c>
      <c r="L4" s="454"/>
      <c r="N4" s="454"/>
    </row>
    <row r="5" spans="1:15" s="376" customFormat="1" ht="25" thickBot="1">
      <c r="A5" s="446"/>
      <c r="B5" s="447"/>
      <c r="C5" s="452">
        <f>SUM(C2:C4)</f>
        <v>3120</v>
      </c>
      <c r="D5" s="447"/>
      <c r="E5" s="447"/>
      <c r="F5" s="448">
        <v>4</v>
      </c>
      <c r="G5" s="457">
        <f>C2*0.1</f>
        <v>124.80000000000001</v>
      </c>
      <c r="H5" s="447"/>
      <c r="I5" s="447">
        <v>4</v>
      </c>
      <c r="J5" s="457">
        <f>C3*0.1</f>
        <v>62.400000000000006</v>
      </c>
      <c r="L5" s="454"/>
      <c r="M5" s="454"/>
      <c r="N5" s="454"/>
      <c r="O5" s="454"/>
    </row>
    <row r="6" spans="1:10" s="376" customFormat="1" ht="24">
      <c r="A6" s="446"/>
      <c r="B6" s="447"/>
      <c r="C6" s="447"/>
      <c r="D6" s="447"/>
      <c r="E6" s="447"/>
      <c r="F6" s="448"/>
      <c r="G6" s="452">
        <f>SUM(G2:G5)</f>
        <v>1248</v>
      </c>
      <c r="H6" s="447"/>
      <c r="I6" s="447"/>
      <c r="J6" s="452">
        <f>SUM(J2:J5)</f>
        <v>624</v>
      </c>
    </row>
    <row r="10" spans="1:15" s="175" customFormat="1" ht="26">
      <c r="A10" s="486" t="s">
        <v>22</v>
      </c>
      <c r="B10" s="168"/>
      <c r="C10" s="169"/>
      <c r="D10" s="170"/>
      <c r="E10" s="171"/>
      <c r="F10" s="171"/>
      <c r="G10" s="172"/>
      <c r="H10" s="173"/>
      <c r="I10" s="171"/>
      <c r="J10" s="171"/>
      <c r="K10" s="174"/>
      <c r="L10" s="171"/>
      <c r="M10" s="171"/>
      <c r="N10" s="169"/>
      <c r="O10" s="169"/>
    </row>
    <row r="11" spans="1:15" s="376" customFormat="1" ht="41" customHeight="1">
      <c r="A11" s="479" t="s">
        <v>9</v>
      </c>
      <c r="B11" s="479" t="s">
        <v>8</v>
      </c>
      <c r="C11" s="479" t="s">
        <v>10</v>
      </c>
      <c r="D11" s="479" t="s">
        <v>11</v>
      </c>
      <c r="E11" s="480" t="s">
        <v>12</v>
      </c>
      <c r="F11" s="481" t="s">
        <v>13</v>
      </c>
      <c r="G11" s="482" t="s">
        <v>14</v>
      </c>
      <c r="H11" s="483" t="s">
        <v>15</v>
      </c>
      <c r="I11" s="481" t="s">
        <v>13</v>
      </c>
      <c r="J11" s="484" t="s">
        <v>14</v>
      </c>
      <c r="K11" s="483" t="s">
        <v>16</v>
      </c>
      <c r="L11" s="481" t="s">
        <v>13</v>
      </c>
      <c r="M11" s="484" t="s">
        <v>14</v>
      </c>
      <c r="N11" s="485" t="s">
        <v>17</v>
      </c>
      <c r="O11" s="484" t="s">
        <v>18</v>
      </c>
    </row>
    <row r="12" spans="1:15" s="175" customFormat="1" ht="41" customHeight="1">
      <c r="A12" s="368" t="s">
        <v>38</v>
      </c>
      <c r="B12" s="535" t="s">
        <v>115</v>
      </c>
      <c r="C12" s="573">
        <v>133934</v>
      </c>
      <c r="D12" s="373"/>
      <c r="E12" s="506">
        <v>7.8</v>
      </c>
      <c r="F12" s="459">
        <v>30</v>
      </c>
      <c r="G12" s="460">
        <v>124.8</v>
      </c>
      <c r="H12" s="464">
        <v>7.6</v>
      </c>
      <c r="I12" s="459">
        <v>60</v>
      </c>
      <c r="J12" s="460">
        <v>249.60000000000002</v>
      </c>
      <c r="K12" s="462">
        <f aca="true" t="shared" si="0" ref="K12:K21">SUM(H12,E12)</f>
        <v>15.399999999999999</v>
      </c>
      <c r="L12" s="459">
        <v>60</v>
      </c>
      <c r="M12" s="460">
        <v>499.20000000000005</v>
      </c>
      <c r="N12" s="463">
        <f aca="true" t="shared" si="1" ref="N12:N21">SUM(L12,I12,F12)</f>
        <v>150</v>
      </c>
      <c r="O12" s="574">
        <f aca="true" t="shared" si="2" ref="O12:O21">SUM(G12,J12,M12)</f>
        <v>873.6000000000001</v>
      </c>
    </row>
    <row r="13" spans="1:15" s="175" customFormat="1" ht="41" customHeight="1">
      <c r="A13" s="368" t="s">
        <v>29</v>
      </c>
      <c r="B13" s="576" t="s">
        <v>119</v>
      </c>
      <c r="C13" s="573">
        <v>130353</v>
      </c>
      <c r="D13" s="373" t="s">
        <v>259</v>
      </c>
      <c r="E13" s="506">
        <v>7.7</v>
      </c>
      <c r="F13" s="459">
        <v>55</v>
      </c>
      <c r="G13" s="460">
        <v>436.8</v>
      </c>
      <c r="H13" s="461">
        <v>7.8</v>
      </c>
      <c r="I13" s="459">
        <v>50</v>
      </c>
      <c r="J13" s="460">
        <v>187.2</v>
      </c>
      <c r="K13" s="462">
        <f t="shared" si="0"/>
        <v>15.5</v>
      </c>
      <c r="L13" s="459">
        <v>50</v>
      </c>
      <c r="M13" s="460">
        <v>374.4</v>
      </c>
      <c r="N13" s="463">
        <f t="shared" si="1"/>
        <v>155</v>
      </c>
      <c r="O13" s="574">
        <f t="shared" si="2"/>
        <v>998.4</v>
      </c>
    </row>
    <row r="14" spans="1:15" s="175" customFormat="1" ht="41" customHeight="1">
      <c r="A14" s="368" t="s">
        <v>39</v>
      </c>
      <c r="B14" s="576" t="s">
        <v>96</v>
      </c>
      <c r="C14" s="573">
        <v>128326</v>
      </c>
      <c r="D14" s="373" t="s">
        <v>259</v>
      </c>
      <c r="E14" s="506">
        <v>7.7</v>
      </c>
      <c r="F14" s="459">
        <v>55</v>
      </c>
      <c r="G14" s="460">
        <v>436.8</v>
      </c>
      <c r="H14" s="461">
        <v>8</v>
      </c>
      <c r="I14" s="459">
        <v>30</v>
      </c>
      <c r="J14" s="460">
        <v>62.4</v>
      </c>
      <c r="K14" s="462">
        <f t="shared" si="0"/>
        <v>15.7</v>
      </c>
      <c r="L14" s="459">
        <v>40</v>
      </c>
      <c r="M14" s="460">
        <v>249.60000000000002</v>
      </c>
      <c r="N14" s="463">
        <f t="shared" si="1"/>
        <v>125</v>
      </c>
      <c r="O14" s="574">
        <f t="shared" si="2"/>
        <v>748.8</v>
      </c>
    </row>
    <row r="15" spans="1:15" s="175" customFormat="1" ht="41" customHeight="1">
      <c r="A15" s="368" t="s">
        <v>228</v>
      </c>
      <c r="B15" s="576" t="s">
        <v>120</v>
      </c>
      <c r="C15" s="573">
        <v>130049</v>
      </c>
      <c r="D15" s="373" t="s">
        <v>259</v>
      </c>
      <c r="E15" s="506">
        <v>8.1</v>
      </c>
      <c r="F15" s="459"/>
      <c r="G15" s="460"/>
      <c r="H15" s="461">
        <v>7.9</v>
      </c>
      <c r="I15" s="459">
        <v>40</v>
      </c>
      <c r="J15" s="460">
        <v>124.8</v>
      </c>
      <c r="K15" s="462">
        <f t="shared" si="0"/>
        <v>16</v>
      </c>
      <c r="L15" s="459">
        <v>30</v>
      </c>
      <c r="M15" s="460">
        <v>124.80000000000001</v>
      </c>
      <c r="N15" s="463">
        <f t="shared" si="1"/>
        <v>70</v>
      </c>
      <c r="O15" s="574">
        <f t="shared" si="2"/>
        <v>249.60000000000002</v>
      </c>
    </row>
    <row r="16" spans="1:15" s="175" customFormat="1" ht="41" customHeight="1">
      <c r="A16" s="368" t="s">
        <v>39</v>
      </c>
      <c r="B16" s="576" t="s">
        <v>98</v>
      </c>
      <c r="C16" s="573">
        <v>130285</v>
      </c>
      <c r="D16" s="373" t="s">
        <v>259</v>
      </c>
      <c r="E16" s="506">
        <v>7.8</v>
      </c>
      <c r="F16" s="595">
        <v>30</v>
      </c>
      <c r="G16" s="465">
        <v>124.8</v>
      </c>
      <c r="H16" s="466">
        <v>8.3</v>
      </c>
      <c r="I16" s="595">
        <v>20</v>
      </c>
      <c r="J16" s="465"/>
      <c r="K16" s="462">
        <f t="shared" si="0"/>
        <v>16.1</v>
      </c>
      <c r="L16" s="595">
        <v>20</v>
      </c>
      <c r="M16" s="465"/>
      <c r="N16" s="463">
        <f t="shared" si="1"/>
        <v>70</v>
      </c>
      <c r="O16" s="574">
        <f t="shared" si="2"/>
        <v>124.8</v>
      </c>
    </row>
    <row r="17" spans="1:15" s="175" customFormat="1" ht="41" customHeight="1">
      <c r="A17" s="368" t="s">
        <v>38</v>
      </c>
      <c r="B17" s="576" t="s">
        <v>116</v>
      </c>
      <c r="C17" s="573">
        <v>133906</v>
      </c>
      <c r="D17" s="373" t="s">
        <v>259</v>
      </c>
      <c r="E17" s="506">
        <v>8</v>
      </c>
      <c r="F17" s="459">
        <v>10</v>
      </c>
      <c r="G17" s="460"/>
      <c r="H17" s="467">
        <v>8.6</v>
      </c>
      <c r="I17" s="459">
        <v>10</v>
      </c>
      <c r="J17" s="460"/>
      <c r="K17" s="462">
        <f t="shared" si="0"/>
        <v>16.6</v>
      </c>
      <c r="L17" s="459">
        <v>10</v>
      </c>
      <c r="M17" s="460"/>
      <c r="N17" s="463">
        <f t="shared" si="1"/>
        <v>30</v>
      </c>
      <c r="O17" s="574">
        <f t="shared" si="2"/>
        <v>0</v>
      </c>
    </row>
    <row r="18" spans="1:15" s="175" customFormat="1" ht="41" customHeight="1">
      <c r="A18" s="368" t="s">
        <v>36</v>
      </c>
      <c r="B18" s="535" t="s">
        <v>102</v>
      </c>
      <c r="C18" s="573">
        <v>133366</v>
      </c>
      <c r="D18" s="373"/>
      <c r="E18" s="506">
        <v>8.3</v>
      </c>
      <c r="F18" s="459"/>
      <c r="G18" s="460"/>
      <c r="H18" s="468">
        <v>9.2</v>
      </c>
      <c r="I18" s="459"/>
      <c r="J18" s="460"/>
      <c r="K18" s="462">
        <f t="shared" si="0"/>
        <v>17.5</v>
      </c>
      <c r="L18" s="459"/>
      <c r="M18" s="460"/>
      <c r="N18" s="463">
        <f t="shared" si="1"/>
        <v>0</v>
      </c>
      <c r="O18" s="574">
        <f t="shared" si="2"/>
        <v>0</v>
      </c>
    </row>
    <row r="19" spans="1:15" s="175" customFormat="1" ht="41" customHeight="1">
      <c r="A19" s="368" t="s">
        <v>29</v>
      </c>
      <c r="B19" s="535" t="s">
        <v>243</v>
      </c>
      <c r="C19" s="573">
        <v>134267</v>
      </c>
      <c r="D19" s="373"/>
      <c r="E19" s="577">
        <v>8.2</v>
      </c>
      <c r="F19" s="459"/>
      <c r="G19" s="460"/>
      <c r="H19" s="461">
        <v>9.5</v>
      </c>
      <c r="I19" s="459"/>
      <c r="J19" s="460"/>
      <c r="K19" s="462">
        <f t="shared" si="0"/>
        <v>17.7</v>
      </c>
      <c r="L19" s="459"/>
      <c r="M19" s="460"/>
      <c r="N19" s="463">
        <f t="shared" si="1"/>
        <v>0</v>
      </c>
      <c r="O19" s="574">
        <f t="shared" si="2"/>
        <v>0</v>
      </c>
    </row>
    <row r="20" spans="1:15" s="175" customFormat="1" ht="41" customHeight="1">
      <c r="A20" s="368" t="s">
        <v>29</v>
      </c>
      <c r="B20" s="535" t="s">
        <v>278</v>
      </c>
      <c r="C20" s="573">
        <v>134318</v>
      </c>
      <c r="D20" s="373"/>
      <c r="E20" s="506">
        <v>8.2</v>
      </c>
      <c r="F20" s="459"/>
      <c r="G20" s="460"/>
      <c r="H20" s="467">
        <v>10.1</v>
      </c>
      <c r="I20" s="459"/>
      <c r="J20" s="460"/>
      <c r="K20" s="462">
        <f t="shared" si="0"/>
        <v>18.299999999999997</v>
      </c>
      <c r="L20" s="459"/>
      <c r="M20" s="460"/>
      <c r="N20" s="463">
        <f t="shared" si="1"/>
        <v>0</v>
      </c>
      <c r="O20" s="574">
        <f t="shared" si="2"/>
        <v>0</v>
      </c>
    </row>
    <row r="21" spans="1:15" s="175" customFormat="1" ht="41" customHeight="1">
      <c r="A21" s="368" t="s">
        <v>63</v>
      </c>
      <c r="B21" s="535" t="s">
        <v>240</v>
      </c>
      <c r="C21" s="573">
        <v>133936</v>
      </c>
      <c r="D21" s="373"/>
      <c r="E21" s="506">
        <v>7.8</v>
      </c>
      <c r="F21" s="459">
        <v>30</v>
      </c>
      <c r="G21" s="460">
        <v>124.8</v>
      </c>
      <c r="H21" s="467">
        <v>18.1</v>
      </c>
      <c r="I21" s="459"/>
      <c r="J21" s="460"/>
      <c r="K21" s="462">
        <f t="shared" si="0"/>
        <v>25.900000000000002</v>
      </c>
      <c r="L21" s="459"/>
      <c r="M21" s="460"/>
      <c r="N21" s="463">
        <f t="shared" si="1"/>
        <v>30</v>
      </c>
      <c r="O21" s="574">
        <f t="shared" si="2"/>
        <v>124.8</v>
      </c>
    </row>
    <row r="22" spans="1:15" s="175" customFormat="1" ht="41" customHeight="1">
      <c r="A22" s="469"/>
      <c r="B22" s="575"/>
      <c r="C22" s="575"/>
      <c r="D22" s="373"/>
      <c r="E22" s="500"/>
      <c r="F22" s="459"/>
      <c r="G22" s="460"/>
      <c r="H22" s="467"/>
      <c r="I22" s="459"/>
      <c r="J22" s="460"/>
      <c r="K22" s="462">
        <f aca="true" t="shared" si="3" ref="K22:K23">SUM(H22,E22)</f>
        <v>0</v>
      </c>
      <c r="L22" s="459"/>
      <c r="M22" s="460"/>
      <c r="N22" s="463">
        <f aca="true" t="shared" si="4" ref="N22:N23">SUM(L22,I22,F22)</f>
        <v>0</v>
      </c>
      <c r="O22" s="574">
        <f aca="true" t="shared" si="5" ref="O22:O23">SUM(G22,J22,M22)</f>
        <v>0</v>
      </c>
    </row>
    <row r="23" spans="1:15" s="175" customFormat="1" ht="41" customHeight="1">
      <c r="A23" s="469"/>
      <c r="B23" s="470"/>
      <c r="C23" s="470"/>
      <c r="D23" s="458"/>
      <c r="E23" s="389"/>
      <c r="F23" s="471"/>
      <c r="G23" s="472"/>
      <c r="H23" s="473"/>
      <c r="I23" s="471"/>
      <c r="J23" s="472"/>
      <c r="K23" s="462">
        <f t="shared" si="3"/>
        <v>0</v>
      </c>
      <c r="L23" s="471"/>
      <c r="M23" s="472"/>
      <c r="N23" s="474">
        <f t="shared" si="4"/>
        <v>0</v>
      </c>
      <c r="O23" s="475">
        <f t="shared" si="5"/>
        <v>0</v>
      </c>
    </row>
    <row r="24" spans="6:17" s="376" customFormat="1" ht="25.5" customHeight="1">
      <c r="F24" s="578">
        <f>SUM(F12:F23)</f>
        <v>210</v>
      </c>
      <c r="G24" s="477">
        <f>SUM(G12:G23)</f>
        <v>1248</v>
      </c>
      <c r="H24" s="477"/>
      <c r="I24" s="478">
        <f aca="true" t="shared" si="6" ref="I24:O24">SUM(I12:I23)</f>
        <v>210</v>
      </c>
      <c r="J24" s="477">
        <f t="shared" si="6"/>
        <v>624</v>
      </c>
      <c r="K24" s="477"/>
      <c r="L24" s="477">
        <f t="shared" si="6"/>
        <v>210</v>
      </c>
      <c r="M24" s="477">
        <f t="shared" si="6"/>
        <v>1248</v>
      </c>
      <c r="N24" s="477">
        <f t="shared" si="6"/>
        <v>630</v>
      </c>
      <c r="O24" s="477">
        <f t="shared" si="6"/>
        <v>3120.0000000000005</v>
      </c>
      <c r="P24" s="476"/>
      <c r="Q24" s="476"/>
    </row>
    <row r="25" spans="6:17" ht="15">
      <c r="F25" s="579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6:17" ht="15">
      <c r="F26" s="579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30.5" customHeight="1">
      <c r="A27" s="184" t="s">
        <v>75</v>
      </c>
      <c r="B27" s="184" t="s">
        <v>76</v>
      </c>
      <c r="C27" s="184" t="s">
        <v>77</v>
      </c>
      <c r="F27" s="579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4" ht="28.5" customHeight="1">
      <c r="A28" s="368" t="s">
        <v>39</v>
      </c>
      <c r="B28" s="576" t="s">
        <v>96</v>
      </c>
      <c r="C28" s="373">
        <v>125</v>
      </c>
      <c r="D28" s="376"/>
    </row>
    <row r="29" spans="1:4" ht="28.5" customHeight="1">
      <c r="A29" s="368" t="s">
        <v>29</v>
      </c>
      <c r="B29" s="576" t="s">
        <v>119</v>
      </c>
      <c r="C29" s="373">
        <v>155</v>
      </c>
      <c r="D29" s="376"/>
    </row>
    <row r="30" spans="1:4" ht="28.5" customHeight="1">
      <c r="A30" s="368" t="s">
        <v>39</v>
      </c>
      <c r="B30" s="576" t="s">
        <v>98</v>
      </c>
      <c r="C30" s="373">
        <v>70</v>
      </c>
      <c r="D30" s="376"/>
    </row>
    <row r="31" spans="1:4" ht="28.5" customHeight="1">
      <c r="A31" s="368" t="s">
        <v>38</v>
      </c>
      <c r="B31" s="576" t="s">
        <v>116</v>
      </c>
      <c r="C31" s="373">
        <v>30</v>
      </c>
      <c r="D31" s="376"/>
    </row>
    <row r="32" spans="1:4" ht="28.5" customHeight="1">
      <c r="A32" s="368" t="s">
        <v>228</v>
      </c>
      <c r="B32" s="576" t="s">
        <v>120</v>
      </c>
      <c r="C32" s="373">
        <v>70</v>
      </c>
      <c r="D32" s="376"/>
    </row>
    <row r="33" spans="1:4" ht="28.5" customHeight="1">
      <c r="A33" s="370"/>
      <c r="B33" s="375"/>
      <c r="C33" s="373"/>
      <c r="D33" s="376"/>
    </row>
    <row r="34" spans="1:3" ht="28.5" customHeight="1">
      <c r="A34" s="216"/>
      <c r="B34" s="241"/>
      <c r="C34" s="204"/>
    </row>
    <row r="35" spans="1:3" ht="28.5" customHeight="1">
      <c r="A35" s="216"/>
      <c r="B35" s="241"/>
      <c r="C35" s="204"/>
    </row>
    <row r="36" spans="1:3" ht="28.5" customHeight="1">
      <c r="A36" s="216"/>
      <c r="B36" s="241"/>
      <c r="C36" s="204"/>
    </row>
    <row r="37" spans="1:3" ht="28.5" customHeight="1">
      <c r="A37" s="216"/>
      <c r="B37" s="241"/>
      <c r="C37" s="204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4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71" zoomScaleNormal="71" workbookViewId="0" topLeftCell="A1">
      <selection activeCell="P28" sqref="A1:P28"/>
    </sheetView>
  </sheetViews>
  <sheetFormatPr defaultColWidth="8.8515625" defaultRowHeight="15"/>
  <cols>
    <col min="1" max="1" width="14.7109375" style="0" customWidth="1"/>
    <col min="2" max="2" width="33.8515625" style="0" customWidth="1"/>
    <col min="3" max="3" width="6.7109375" style="0" customWidth="1"/>
    <col min="4" max="4" width="28.8515625" style="0" customWidth="1"/>
    <col min="5" max="5" width="6.7109375" style="0" customWidth="1"/>
    <col min="6" max="6" width="9.140625" style="0" customWidth="1"/>
    <col min="7" max="7" width="8.8515625" style="0" bestFit="1" customWidth="1"/>
    <col min="8" max="8" width="14.421875" style="0" customWidth="1"/>
    <col min="9" max="9" width="9.8515625" style="0" customWidth="1"/>
    <col min="10" max="10" width="8.8515625" style="0" bestFit="1" customWidth="1"/>
    <col min="11" max="11" width="14.28125" style="0" customWidth="1"/>
    <col min="13" max="13" width="9.8515625" style="0" bestFit="1" customWidth="1"/>
    <col min="14" max="14" width="14.7109375" style="0" customWidth="1"/>
    <col min="16" max="16" width="15.7109375" style="0" customWidth="1"/>
  </cols>
  <sheetData>
    <row r="1" spans="1:11" s="167" customFormat="1" ht="16">
      <c r="A1" s="272"/>
      <c r="B1" s="352"/>
      <c r="C1" s="352"/>
      <c r="D1" s="352"/>
      <c r="E1" s="352"/>
      <c r="F1" s="352"/>
      <c r="G1" s="352" t="s">
        <v>1</v>
      </c>
      <c r="H1" s="352"/>
      <c r="I1" s="352"/>
      <c r="J1" s="352" t="s">
        <v>2</v>
      </c>
      <c r="K1" s="352"/>
    </row>
    <row r="2" spans="1:13" s="167" customFormat="1" ht="16">
      <c r="A2" s="489">
        <v>133</v>
      </c>
      <c r="B2" s="273" t="s">
        <v>3</v>
      </c>
      <c r="C2" s="273"/>
      <c r="D2" s="274">
        <f>A4*2/5</f>
        <v>2128</v>
      </c>
      <c r="E2" s="275" t="s">
        <v>4</v>
      </c>
      <c r="F2" s="352"/>
      <c r="G2" s="352">
        <v>1</v>
      </c>
      <c r="H2" s="276">
        <f>D2*0.4</f>
        <v>851.2</v>
      </c>
      <c r="I2" s="352"/>
      <c r="J2" s="352">
        <v>1</v>
      </c>
      <c r="K2" s="277">
        <f>D3*0.4</f>
        <v>425.6</v>
      </c>
      <c r="M2" s="341"/>
    </row>
    <row r="3" spans="1:14" s="167" customFormat="1" ht="17" thickBot="1">
      <c r="A3" s="490">
        <v>40</v>
      </c>
      <c r="B3" s="273" t="s">
        <v>0</v>
      </c>
      <c r="C3" s="273"/>
      <c r="D3" s="274">
        <f>A4*1/5</f>
        <v>1064</v>
      </c>
      <c r="E3" s="352" t="s">
        <v>2</v>
      </c>
      <c r="F3" s="352"/>
      <c r="G3" s="352">
        <v>2</v>
      </c>
      <c r="H3" s="276">
        <f>D2*0.3</f>
        <v>638.4</v>
      </c>
      <c r="I3" s="352"/>
      <c r="J3" s="352">
        <v>2</v>
      </c>
      <c r="K3" s="276">
        <f>D3*0.3</f>
        <v>319.2</v>
      </c>
      <c r="M3" s="341"/>
      <c r="N3" s="341"/>
    </row>
    <row r="4" spans="1:13" s="167" customFormat="1" ht="17" thickBot="1">
      <c r="A4" s="278">
        <f>SUM(A2*A3)</f>
        <v>5320</v>
      </c>
      <c r="B4" s="273" t="s">
        <v>5</v>
      </c>
      <c r="C4" s="273"/>
      <c r="D4" s="279">
        <f>A4*2/5</f>
        <v>2128</v>
      </c>
      <c r="E4" s="352" t="s">
        <v>6</v>
      </c>
      <c r="F4" s="352"/>
      <c r="G4" s="352">
        <v>3</v>
      </c>
      <c r="H4" s="276">
        <f>D2*0.2</f>
        <v>425.6</v>
      </c>
      <c r="I4" s="352"/>
      <c r="J4" s="352">
        <v>3</v>
      </c>
      <c r="K4" s="276">
        <f>D3*0.2</f>
        <v>212.8</v>
      </c>
      <c r="M4" s="341"/>
    </row>
    <row r="5" spans="1:11" s="167" customFormat="1" ht="17" thickBot="1">
      <c r="A5" s="272"/>
      <c r="B5" s="352"/>
      <c r="C5" s="352"/>
      <c r="D5" s="276">
        <f>SUM(D2:D4)</f>
        <v>5320</v>
      </c>
      <c r="E5" s="352"/>
      <c r="F5" s="352"/>
      <c r="G5" s="352">
        <v>4</v>
      </c>
      <c r="H5" s="280">
        <f>D2*0.1</f>
        <v>212.8</v>
      </c>
      <c r="I5" s="352"/>
      <c r="J5" s="352">
        <v>4</v>
      </c>
      <c r="K5" s="280">
        <f>D3*0.1</f>
        <v>106.4</v>
      </c>
    </row>
    <row r="6" spans="1:11" s="167" customFormat="1" ht="16">
      <c r="A6" s="272"/>
      <c r="B6" s="352"/>
      <c r="C6" s="352"/>
      <c r="D6" s="352"/>
      <c r="E6" s="352"/>
      <c r="F6" s="352"/>
      <c r="G6" s="352"/>
      <c r="H6" s="276">
        <f>SUM(H2:H5)</f>
        <v>2128</v>
      </c>
      <c r="I6" s="352"/>
      <c r="J6" s="352"/>
      <c r="K6" s="276">
        <f>SUM(K2:K5)</f>
        <v>1064</v>
      </c>
    </row>
    <row r="7" s="167" customFormat="1" ht="16"/>
    <row r="9" ht="15">
      <c r="A9" s="14" t="s">
        <v>23</v>
      </c>
    </row>
    <row r="10" spans="1:17" ht="23" customHeight="1">
      <c r="A10" s="33" t="s">
        <v>9</v>
      </c>
      <c r="B10" s="34" t="s">
        <v>8</v>
      </c>
      <c r="C10" s="34" t="s">
        <v>32</v>
      </c>
      <c r="D10" s="34" t="s">
        <v>8</v>
      </c>
      <c r="E10" s="33" t="s">
        <v>11</v>
      </c>
      <c r="F10" s="35" t="s">
        <v>12</v>
      </c>
      <c r="G10" s="60" t="s">
        <v>13</v>
      </c>
      <c r="H10" s="37" t="s">
        <v>14</v>
      </c>
      <c r="I10" s="630" t="s">
        <v>15</v>
      </c>
      <c r="J10" s="60" t="s">
        <v>13</v>
      </c>
      <c r="K10" s="39" t="s">
        <v>14</v>
      </c>
      <c r="L10" s="35" t="s">
        <v>16</v>
      </c>
      <c r="M10" s="60" t="s">
        <v>13</v>
      </c>
      <c r="N10" s="39" t="s">
        <v>14</v>
      </c>
      <c r="O10" s="61" t="s">
        <v>17</v>
      </c>
      <c r="P10" s="39" t="s">
        <v>18</v>
      </c>
      <c r="Q10" s="46"/>
    </row>
    <row r="11" spans="1:17" ht="23" customHeight="1">
      <c r="A11" s="152"/>
      <c r="B11" s="609" t="s">
        <v>289</v>
      </c>
      <c r="C11" s="69"/>
      <c r="D11" s="607" t="s">
        <v>290</v>
      </c>
      <c r="E11" s="325" t="s">
        <v>259</v>
      </c>
      <c r="F11" s="500">
        <v>6.2</v>
      </c>
      <c r="G11" s="596">
        <v>10</v>
      </c>
      <c r="H11" s="600"/>
      <c r="I11" s="598">
        <v>4.6</v>
      </c>
      <c r="J11" s="596">
        <v>60</v>
      </c>
      <c r="K11" s="597">
        <v>425.6</v>
      </c>
      <c r="L11" s="598">
        <f aca="true" t="shared" si="0" ref="L11:L20">SUM(I11,F11)</f>
        <v>10.8</v>
      </c>
      <c r="M11" s="596">
        <v>60</v>
      </c>
      <c r="N11" s="597">
        <v>851.2</v>
      </c>
      <c r="O11" s="596">
        <f aca="true" t="shared" si="1" ref="O11:O20">SUM(G11,J11,M11)</f>
        <v>130</v>
      </c>
      <c r="P11" s="487">
        <f aca="true" t="shared" si="2" ref="P11:P20">SUM(N11,K11,H11)</f>
        <v>1276.8000000000002</v>
      </c>
      <c r="Q11" s="46"/>
    </row>
    <row r="12" spans="1:17" ht="23" customHeight="1">
      <c r="A12" s="152"/>
      <c r="B12" s="614" t="s">
        <v>287</v>
      </c>
      <c r="C12" s="69"/>
      <c r="D12" s="604" t="s">
        <v>288</v>
      </c>
      <c r="E12" s="325"/>
      <c r="F12" s="500">
        <v>6.1</v>
      </c>
      <c r="G12" s="596">
        <v>20</v>
      </c>
      <c r="H12" s="599"/>
      <c r="I12" s="598">
        <v>5.3</v>
      </c>
      <c r="J12" s="596">
        <v>50</v>
      </c>
      <c r="K12" s="597">
        <v>319.2</v>
      </c>
      <c r="L12" s="598">
        <f t="shared" si="0"/>
        <v>11.399999999999999</v>
      </c>
      <c r="M12" s="596">
        <v>45</v>
      </c>
      <c r="N12" s="597">
        <v>532</v>
      </c>
      <c r="O12" s="596">
        <f t="shared" si="1"/>
        <v>115</v>
      </c>
      <c r="P12" s="487">
        <f t="shared" si="2"/>
        <v>851.2</v>
      </c>
      <c r="Q12" s="46"/>
    </row>
    <row r="13" spans="1:17" ht="23" customHeight="1">
      <c r="A13" s="152"/>
      <c r="B13" s="613" t="s">
        <v>279</v>
      </c>
      <c r="C13" s="69" t="s">
        <v>259</v>
      </c>
      <c r="D13" s="602" t="s">
        <v>280</v>
      </c>
      <c r="E13" s="325" t="s">
        <v>259</v>
      </c>
      <c r="F13" s="500">
        <v>5.4</v>
      </c>
      <c r="G13" s="596">
        <v>60</v>
      </c>
      <c r="H13" s="597">
        <v>851.2</v>
      </c>
      <c r="I13" s="598">
        <v>6</v>
      </c>
      <c r="J13" s="596">
        <v>40</v>
      </c>
      <c r="K13" s="597">
        <v>212.8</v>
      </c>
      <c r="L13" s="598">
        <f t="shared" si="0"/>
        <v>11.4</v>
      </c>
      <c r="M13" s="596">
        <v>45</v>
      </c>
      <c r="N13" s="597">
        <v>532</v>
      </c>
      <c r="O13" s="596">
        <f t="shared" si="1"/>
        <v>145</v>
      </c>
      <c r="P13" s="487">
        <f t="shared" si="2"/>
        <v>1596</v>
      </c>
      <c r="Q13" s="46"/>
    </row>
    <row r="14" spans="1:17" ht="23" customHeight="1">
      <c r="A14" s="152"/>
      <c r="B14" s="614" t="s">
        <v>283</v>
      </c>
      <c r="C14" s="69"/>
      <c r="D14" s="615" t="s">
        <v>284</v>
      </c>
      <c r="E14" s="326"/>
      <c r="F14" s="500">
        <v>5.9</v>
      </c>
      <c r="G14" s="596">
        <v>40</v>
      </c>
      <c r="H14" s="597">
        <v>425.6</v>
      </c>
      <c r="I14" s="598">
        <v>11.7</v>
      </c>
      <c r="J14" s="596">
        <v>30</v>
      </c>
      <c r="K14" s="597">
        <v>106.4</v>
      </c>
      <c r="L14" s="598">
        <f t="shared" si="0"/>
        <v>17.6</v>
      </c>
      <c r="M14" s="596"/>
      <c r="N14" s="597">
        <v>212.8</v>
      </c>
      <c r="O14" s="596">
        <f t="shared" si="1"/>
        <v>70</v>
      </c>
      <c r="P14" s="487">
        <f t="shared" si="2"/>
        <v>744.8000000000001</v>
      </c>
      <c r="Q14" s="46"/>
    </row>
    <row r="15" spans="1:17" ht="23" customHeight="1">
      <c r="A15" s="152"/>
      <c r="B15" s="610" t="s">
        <v>291</v>
      </c>
      <c r="C15" s="69"/>
      <c r="D15" s="608" t="s">
        <v>292</v>
      </c>
      <c r="E15" s="584" t="s">
        <v>259</v>
      </c>
      <c r="F15" s="500">
        <v>6.5</v>
      </c>
      <c r="G15" s="596"/>
      <c r="H15" s="600"/>
      <c r="I15" s="631">
        <v>11.9</v>
      </c>
      <c r="J15" s="596">
        <v>20</v>
      </c>
      <c r="K15" s="597"/>
      <c r="L15" s="598">
        <f t="shared" si="0"/>
        <v>18.4</v>
      </c>
      <c r="M15" s="596"/>
      <c r="N15" s="597"/>
      <c r="O15" s="596">
        <f t="shared" si="1"/>
        <v>20</v>
      </c>
      <c r="P15" s="487">
        <f t="shared" si="2"/>
        <v>0</v>
      </c>
      <c r="Q15" s="46"/>
    </row>
    <row r="16" spans="1:17" ht="23" customHeight="1">
      <c r="A16" s="152"/>
      <c r="B16" s="611" t="s">
        <v>293</v>
      </c>
      <c r="C16" s="69"/>
      <c r="D16" s="606" t="s">
        <v>294</v>
      </c>
      <c r="E16" s="325"/>
      <c r="F16" s="500">
        <v>6.9</v>
      </c>
      <c r="G16" s="596"/>
      <c r="H16" s="600"/>
      <c r="I16" s="598">
        <v>13.8</v>
      </c>
      <c r="J16" s="596">
        <v>10</v>
      </c>
      <c r="K16" s="597"/>
      <c r="L16" s="598">
        <f t="shared" si="0"/>
        <v>20.700000000000003</v>
      </c>
      <c r="M16" s="596"/>
      <c r="N16" s="597"/>
      <c r="O16" s="596">
        <f t="shared" si="1"/>
        <v>10</v>
      </c>
      <c r="P16" s="487">
        <f t="shared" si="2"/>
        <v>0</v>
      </c>
      <c r="Q16" s="46"/>
    </row>
    <row r="17" spans="1:17" ht="23" customHeight="1">
      <c r="A17" s="152"/>
      <c r="B17" s="601" t="s">
        <v>281</v>
      </c>
      <c r="C17" s="69"/>
      <c r="D17" s="603" t="s">
        <v>282</v>
      </c>
      <c r="E17" s="325"/>
      <c r="F17" s="500">
        <v>5.8</v>
      </c>
      <c r="G17" s="596">
        <v>50</v>
      </c>
      <c r="H17" s="599">
        <v>638.4</v>
      </c>
      <c r="I17" s="598">
        <v>100</v>
      </c>
      <c r="J17" s="596"/>
      <c r="K17" s="597"/>
      <c r="L17" s="598">
        <f t="shared" si="0"/>
        <v>105.8</v>
      </c>
      <c r="M17" s="596"/>
      <c r="N17" s="597"/>
      <c r="O17" s="596">
        <f t="shared" si="1"/>
        <v>50</v>
      </c>
      <c r="P17" s="487">
        <f t="shared" si="2"/>
        <v>638.4</v>
      </c>
      <c r="Q17" s="46"/>
    </row>
    <row r="18" spans="1:17" ht="23" customHeight="1">
      <c r="A18" s="152"/>
      <c r="B18" s="614" t="s">
        <v>285</v>
      </c>
      <c r="C18" s="69"/>
      <c r="D18" s="616" t="s">
        <v>286</v>
      </c>
      <c r="E18" s="343"/>
      <c r="F18" s="500">
        <v>6</v>
      </c>
      <c r="G18" s="596">
        <v>30</v>
      </c>
      <c r="H18" s="597">
        <v>212.8</v>
      </c>
      <c r="I18" s="598">
        <v>100</v>
      </c>
      <c r="J18" s="596"/>
      <c r="K18" s="597"/>
      <c r="L18" s="598">
        <f t="shared" si="0"/>
        <v>106</v>
      </c>
      <c r="M18" s="596"/>
      <c r="N18" s="597"/>
      <c r="O18" s="596">
        <f t="shared" si="1"/>
        <v>30</v>
      </c>
      <c r="P18" s="487">
        <f t="shared" si="2"/>
        <v>212.8</v>
      </c>
      <c r="Q18" s="46"/>
    </row>
    <row r="19" spans="1:17" ht="23" customHeight="1">
      <c r="A19" s="152"/>
      <c r="B19" s="612" t="s">
        <v>295</v>
      </c>
      <c r="C19" s="69" t="s">
        <v>259</v>
      </c>
      <c r="D19" s="605" t="s">
        <v>296</v>
      </c>
      <c r="E19" s="325"/>
      <c r="F19" s="500">
        <v>7.2</v>
      </c>
      <c r="G19" s="596"/>
      <c r="H19" s="599"/>
      <c r="I19" s="598">
        <v>100</v>
      </c>
      <c r="J19" s="596"/>
      <c r="K19" s="597"/>
      <c r="L19" s="598">
        <f t="shared" si="0"/>
        <v>107.2</v>
      </c>
      <c r="M19" s="596"/>
      <c r="N19" s="597"/>
      <c r="O19" s="596">
        <f t="shared" si="1"/>
        <v>0</v>
      </c>
      <c r="P19" s="487">
        <f t="shared" si="2"/>
        <v>0</v>
      </c>
      <c r="Q19" s="46"/>
    </row>
    <row r="20" spans="1:17" ht="23" customHeight="1">
      <c r="A20" s="152"/>
      <c r="B20" s="612" t="s">
        <v>297</v>
      </c>
      <c r="C20" s="69" t="s">
        <v>259</v>
      </c>
      <c r="D20" s="605" t="s">
        <v>298</v>
      </c>
      <c r="E20" s="325"/>
      <c r="F20" s="500">
        <v>7.5</v>
      </c>
      <c r="G20" s="596"/>
      <c r="H20" s="599"/>
      <c r="I20" s="598">
        <v>100</v>
      </c>
      <c r="J20" s="596"/>
      <c r="K20" s="597"/>
      <c r="L20" s="598">
        <f t="shared" si="0"/>
        <v>107.5</v>
      </c>
      <c r="M20" s="596"/>
      <c r="N20" s="597"/>
      <c r="O20" s="596">
        <f t="shared" si="1"/>
        <v>0</v>
      </c>
      <c r="P20" s="487">
        <f t="shared" si="2"/>
        <v>0</v>
      </c>
      <c r="Q20" s="46"/>
    </row>
    <row r="21" spans="1:17" ht="31">
      <c r="A21" s="586"/>
      <c r="B21" s="360"/>
      <c r="C21" s="69"/>
      <c r="D21" s="360"/>
      <c r="E21" s="587"/>
      <c r="F21" s="363"/>
      <c r="G21" s="596"/>
      <c r="H21" s="597"/>
      <c r="I21" s="598"/>
      <c r="J21" s="596"/>
      <c r="K21" s="597"/>
      <c r="L21" s="598">
        <f aca="true" t="shared" si="3" ref="L21">SUM(I21,F21)</f>
        <v>0</v>
      </c>
      <c r="M21" s="596"/>
      <c r="N21" s="597"/>
      <c r="O21" s="596">
        <f aca="true" t="shared" si="4" ref="O21">SUM(G21,J21,M21)</f>
        <v>0</v>
      </c>
      <c r="P21" s="487">
        <f aca="true" t="shared" si="5" ref="P21">SUM(N21,K21,H21)</f>
        <v>0</v>
      </c>
      <c r="Q21" s="46"/>
    </row>
    <row r="22" spans="1:17" s="167" customFormat="1" ht="18.5" customHeight="1">
      <c r="A22" s="588"/>
      <c r="B22" s="204"/>
      <c r="C22" s="204"/>
      <c r="D22" s="204"/>
      <c r="E22" s="589"/>
      <c r="F22" s="204"/>
      <c r="G22" s="590">
        <f>SUM(G11:G20)</f>
        <v>210</v>
      </c>
      <c r="H22" s="591">
        <f aca="true" t="shared" si="6" ref="H22:O22">SUM(H11:H20)</f>
        <v>2128.0000000000005</v>
      </c>
      <c r="I22" s="592"/>
      <c r="J22" s="590">
        <f t="shared" si="6"/>
        <v>210</v>
      </c>
      <c r="K22" s="591">
        <f t="shared" si="6"/>
        <v>1064</v>
      </c>
      <c r="L22" s="592"/>
      <c r="M22" s="590">
        <f t="shared" si="6"/>
        <v>150</v>
      </c>
      <c r="N22" s="591">
        <f t="shared" si="6"/>
        <v>2128</v>
      </c>
      <c r="O22" s="590">
        <f t="shared" si="6"/>
        <v>570</v>
      </c>
      <c r="P22" s="593">
        <f>SUM(P11:P21)</f>
        <v>5320</v>
      </c>
      <c r="Q22" s="488"/>
    </row>
    <row r="23" spans="1:17" ht="20" customHeight="1">
      <c r="A23" s="46"/>
      <c r="B23" s="585" t="s">
        <v>279</v>
      </c>
      <c r="C23" s="632">
        <v>145</v>
      </c>
      <c r="D23" s="327"/>
      <c r="E23" s="48"/>
      <c r="G23" s="49"/>
      <c r="H23" s="50"/>
      <c r="I23" s="51"/>
      <c r="J23" s="52"/>
      <c r="K23" s="53"/>
      <c r="L23" s="46"/>
      <c r="M23" s="52"/>
      <c r="N23" s="53"/>
      <c r="O23" s="46"/>
      <c r="P23" s="53"/>
      <c r="Q23" s="46"/>
    </row>
    <row r="24" spans="1:17" ht="20" customHeight="1">
      <c r="A24" s="46"/>
      <c r="B24" s="581" t="s">
        <v>280</v>
      </c>
      <c r="C24" s="562">
        <v>145</v>
      </c>
      <c r="D24" s="58"/>
      <c r="E24" s="48"/>
      <c r="G24" s="49"/>
      <c r="H24" s="50"/>
      <c r="I24" s="51"/>
      <c r="J24" s="52"/>
      <c r="K24" s="53"/>
      <c r="L24" s="46"/>
      <c r="M24" s="52"/>
      <c r="N24" s="53"/>
      <c r="O24" s="46"/>
      <c r="P24" s="53"/>
      <c r="Q24" s="46"/>
    </row>
    <row r="25" spans="2:17" ht="20" customHeight="1">
      <c r="B25" s="582" t="s">
        <v>290</v>
      </c>
      <c r="C25" s="562">
        <v>130</v>
      </c>
      <c r="D25" s="58"/>
      <c r="M25" s="52"/>
      <c r="N25" s="53"/>
      <c r="O25" s="46"/>
      <c r="P25" s="53"/>
      <c r="Q25" s="46"/>
    </row>
    <row r="26" spans="2:4" ht="20" customHeight="1">
      <c r="B26" s="581" t="s">
        <v>292</v>
      </c>
      <c r="C26" s="562">
        <v>20</v>
      </c>
      <c r="D26" s="58"/>
    </row>
    <row r="27" spans="2:4" ht="20" customHeight="1">
      <c r="B27" s="583" t="s">
        <v>295</v>
      </c>
      <c r="C27" s="562">
        <v>0</v>
      </c>
      <c r="D27" s="327"/>
    </row>
    <row r="28" spans="2:4" ht="20" customHeight="1">
      <c r="B28" s="583" t="s">
        <v>297</v>
      </c>
      <c r="C28" s="562">
        <v>0</v>
      </c>
      <c r="D28" s="58"/>
    </row>
    <row r="29" spans="2:4" ht="20" customHeight="1">
      <c r="B29" s="365"/>
      <c r="C29" s="69"/>
      <c r="D29" s="58"/>
    </row>
    <row r="30" spans="2:3" ht="20" customHeight="1">
      <c r="B30" s="365"/>
      <c r="C30" s="69"/>
    </row>
    <row r="31" spans="2:3" ht="20" customHeight="1">
      <c r="B31" s="365"/>
      <c r="C31" s="69"/>
    </row>
    <row r="32" spans="2:3" ht="20" customHeight="1">
      <c r="B32" s="365"/>
      <c r="C32" s="69"/>
    </row>
    <row r="33" spans="2:3" ht="20" customHeight="1">
      <c r="B33" s="365"/>
      <c r="C33" s="69"/>
    </row>
    <row r="34" spans="2:3" ht="20" customHeight="1">
      <c r="B34" s="365"/>
      <c r="C34" s="69"/>
    </row>
    <row r="35" spans="2:3" ht="20" customHeight="1">
      <c r="B35" s="365"/>
      <c r="C35" s="69"/>
    </row>
    <row r="36" ht="20" customHeight="1">
      <c r="C36" s="69"/>
    </row>
  </sheetData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82" zoomScaleNormal="82" workbookViewId="0" topLeftCell="A1">
      <selection activeCell="E24" sqref="E24"/>
    </sheetView>
  </sheetViews>
  <sheetFormatPr defaultColWidth="8.8515625" defaultRowHeight="15"/>
  <cols>
    <col min="1" max="1" width="10.00390625" style="0" customWidth="1"/>
    <col min="2" max="2" width="31.28125" style="0" customWidth="1"/>
    <col min="3" max="3" width="14.28125" style="0" customWidth="1"/>
    <col min="5" max="5" width="11.8515625" style="0" customWidth="1"/>
    <col min="7" max="7" width="16.7109375" style="0" customWidth="1"/>
    <col min="8" max="8" width="11.28125" style="0" customWidth="1"/>
    <col min="10" max="10" width="15.140625" style="0" customWidth="1"/>
    <col min="11" max="11" width="9.140625" style="0" customWidth="1"/>
    <col min="12" max="12" width="9.421875" style="0" customWidth="1"/>
    <col min="13" max="13" width="13.8515625" style="0" customWidth="1"/>
    <col min="14" max="14" width="10.28125" style="0" customWidth="1"/>
    <col min="15" max="15" width="14.140625" style="0" customWidth="1"/>
  </cols>
  <sheetData>
    <row r="1" spans="1:10" ht="15">
      <c r="A1" s="3"/>
      <c r="B1" s="4"/>
      <c r="C1" s="4"/>
      <c r="D1" s="4"/>
      <c r="E1" s="4"/>
      <c r="F1" s="638" t="s">
        <v>1</v>
      </c>
      <c r="G1" s="638"/>
      <c r="H1" s="4"/>
      <c r="I1" s="4" t="s">
        <v>2</v>
      </c>
      <c r="J1" s="4"/>
    </row>
    <row r="2" spans="1:13" ht="15">
      <c r="A2" s="3">
        <v>155</v>
      </c>
      <c r="B2" s="4" t="s">
        <v>3</v>
      </c>
      <c r="C2" s="5">
        <f>A4*2/5</f>
        <v>2480</v>
      </c>
      <c r="D2" s="6" t="s">
        <v>4</v>
      </c>
      <c r="E2" s="4"/>
      <c r="F2" s="4">
        <v>1</v>
      </c>
      <c r="G2" s="7">
        <f>C2*0.4</f>
        <v>992</v>
      </c>
      <c r="H2" s="4"/>
      <c r="I2" s="4">
        <v>1</v>
      </c>
      <c r="J2" s="8">
        <f>C3*0.4</f>
        <v>496</v>
      </c>
      <c r="M2" s="2">
        <f>G5/2</f>
        <v>124</v>
      </c>
    </row>
    <row r="3" spans="1:10" ht="15">
      <c r="A3" s="10">
        <v>40</v>
      </c>
      <c r="B3" s="4" t="s">
        <v>0</v>
      </c>
      <c r="C3" s="5">
        <f>A4*1/5</f>
        <v>1240</v>
      </c>
      <c r="D3" s="4" t="s">
        <v>2</v>
      </c>
      <c r="E3" s="4"/>
      <c r="F3" s="4">
        <v>2</v>
      </c>
      <c r="G3" s="7">
        <f>C2*0.3</f>
        <v>744</v>
      </c>
      <c r="H3" s="4"/>
      <c r="I3" s="4">
        <v>2</v>
      </c>
      <c r="J3" s="7">
        <f>C3*0.3</f>
        <v>372</v>
      </c>
    </row>
    <row r="4" spans="1:13" ht="16" thickBot="1">
      <c r="A4" s="28">
        <f>SUM(A2*A3)</f>
        <v>6200</v>
      </c>
      <c r="B4" s="4" t="s">
        <v>5</v>
      </c>
      <c r="C4" s="11">
        <f>A4*2/5</f>
        <v>2480</v>
      </c>
      <c r="D4" s="4" t="s">
        <v>6</v>
      </c>
      <c r="E4" s="4"/>
      <c r="F4" s="4">
        <v>3</v>
      </c>
      <c r="G4" s="7">
        <f>C2*0.2</f>
        <v>496</v>
      </c>
      <c r="H4" s="4"/>
      <c r="I4" s="4">
        <v>3</v>
      </c>
      <c r="J4" s="7">
        <f>C3*0.2</f>
        <v>248</v>
      </c>
      <c r="M4" s="2"/>
    </row>
    <row r="5" spans="1:13" ht="16" thickBot="1">
      <c r="A5" s="3"/>
      <c r="B5" s="4"/>
      <c r="C5" s="7">
        <f>SUM(C2:C4)</f>
        <v>6200</v>
      </c>
      <c r="D5" s="4"/>
      <c r="E5" s="4"/>
      <c r="F5" s="4">
        <v>4</v>
      </c>
      <c r="G5" s="12">
        <f>C2*0.1</f>
        <v>248</v>
      </c>
      <c r="H5" s="4"/>
      <c r="I5" s="4">
        <v>4</v>
      </c>
      <c r="J5" s="12">
        <f>C3*0.1</f>
        <v>124</v>
      </c>
      <c r="M5" s="2"/>
    </row>
    <row r="6" spans="1:10" ht="15">
      <c r="A6" s="3"/>
      <c r="B6" s="4"/>
      <c r="C6" s="4"/>
      <c r="D6" s="4"/>
      <c r="E6" s="4"/>
      <c r="F6" s="4"/>
      <c r="G6" s="7">
        <f>SUM(G2:G5)</f>
        <v>2480</v>
      </c>
      <c r="H6" s="4"/>
      <c r="I6" s="4"/>
      <c r="J6" s="7">
        <f>SUM(J2:J5)</f>
        <v>1240</v>
      </c>
    </row>
    <row r="8" spans="1:15" ht="15">
      <c r="A8" s="14" t="s">
        <v>24</v>
      </c>
      <c r="B8" s="29"/>
      <c r="D8" s="26"/>
      <c r="E8" s="14"/>
      <c r="F8" s="16"/>
      <c r="G8" s="16"/>
      <c r="H8" s="16"/>
      <c r="I8" s="18"/>
      <c r="J8" s="44"/>
      <c r="K8" s="16"/>
      <c r="L8" s="16"/>
      <c r="M8" s="44"/>
      <c r="N8" s="16"/>
      <c r="O8" s="29"/>
    </row>
    <row r="9" spans="1:15" ht="27.5" customHeight="1">
      <c r="A9" s="15" t="s">
        <v>9</v>
      </c>
      <c r="B9" s="20" t="s">
        <v>8</v>
      </c>
      <c r="C9" s="20" t="s">
        <v>10</v>
      </c>
      <c r="D9" s="15" t="s">
        <v>11</v>
      </c>
      <c r="E9" s="21" t="s">
        <v>12</v>
      </c>
      <c r="F9" s="43" t="s">
        <v>13</v>
      </c>
      <c r="G9" s="63" t="s">
        <v>14</v>
      </c>
      <c r="H9" s="64" t="s">
        <v>15</v>
      </c>
      <c r="I9" s="43" t="s">
        <v>13</v>
      </c>
      <c r="J9" s="42" t="s">
        <v>14</v>
      </c>
      <c r="K9" s="64" t="s">
        <v>16</v>
      </c>
      <c r="L9" s="43" t="s">
        <v>13</v>
      </c>
      <c r="M9" s="42" t="s">
        <v>14</v>
      </c>
      <c r="N9" s="43" t="s">
        <v>73</v>
      </c>
      <c r="O9" s="62" t="s">
        <v>18</v>
      </c>
    </row>
    <row r="10" spans="1:15" ht="27.5" customHeight="1">
      <c r="A10" s="368" t="s">
        <v>63</v>
      </c>
      <c r="B10" s="495" t="s">
        <v>125</v>
      </c>
      <c r="C10" s="519">
        <v>133941</v>
      </c>
      <c r="D10" s="25" t="s">
        <v>259</v>
      </c>
      <c r="E10" s="314">
        <v>15.86</v>
      </c>
      <c r="F10" s="529">
        <v>50</v>
      </c>
      <c r="G10" s="521">
        <v>744</v>
      </c>
      <c r="H10" s="524">
        <v>15.78</v>
      </c>
      <c r="I10" s="530">
        <v>60</v>
      </c>
      <c r="J10" s="521">
        <v>496</v>
      </c>
      <c r="K10" s="526">
        <f aca="true" t="shared" si="0" ref="K10:K19">SUM(H10,E10)</f>
        <v>31.64</v>
      </c>
      <c r="L10" s="531">
        <v>60</v>
      </c>
      <c r="M10" s="521">
        <v>992</v>
      </c>
      <c r="N10" s="527">
        <f aca="true" t="shared" si="1" ref="N10:N19">SUM(L10,I10,F10)</f>
        <v>170</v>
      </c>
      <c r="O10" s="528">
        <f aca="true" t="shared" si="2" ref="O10:O19">SUM(M10,J10,G10)</f>
        <v>2232</v>
      </c>
    </row>
    <row r="11" spans="1:15" ht="27.5" customHeight="1">
      <c r="A11" s="368" t="s">
        <v>29</v>
      </c>
      <c r="B11" s="367" t="s">
        <v>262</v>
      </c>
      <c r="C11" s="519">
        <v>129640</v>
      </c>
      <c r="D11" s="69"/>
      <c r="E11" s="314">
        <v>15.64</v>
      </c>
      <c r="F11" s="523">
        <v>60</v>
      </c>
      <c r="G11" s="521">
        <v>992</v>
      </c>
      <c r="H11" s="524">
        <v>16.04</v>
      </c>
      <c r="I11" s="525">
        <v>30</v>
      </c>
      <c r="J11" s="521">
        <v>124</v>
      </c>
      <c r="K11" s="526">
        <f t="shared" si="0"/>
        <v>31.68</v>
      </c>
      <c r="L11" s="527">
        <v>50</v>
      </c>
      <c r="M11" s="521">
        <v>744</v>
      </c>
      <c r="N11" s="527">
        <f t="shared" si="1"/>
        <v>140</v>
      </c>
      <c r="O11" s="528">
        <f t="shared" si="2"/>
        <v>1860</v>
      </c>
    </row>
    <row r="12" spans="1:15" ht="27.5" customHeight="1">
      <c r="A12" s="368" t="s">
        <v>63</v>
      </c>
      <c r="B12" s="367" t="s">
        <v>265</v>
      </c>
      <c r="C12" s="519">
        <v>133832</v>
      </c>
      <c r="D12" s="25"/>
      <c r="E12" s="314">
        <v>15.96</v>
      </c>
      <c r="F12" s="523"/>
      <c r="G12" s="521"/>
      <c r="H12" s="524">
        <v>15.8</v>
      </c>
      <c r="I12" s="530">
        <v>50</v>
      </c>
      <c r="J12" s="521">
        <v>372</v>
      </c>
      <c r="K12" s="526">
        <f t="shared" si="0"/>
        <v>31.76</v>
      </c>
      <c r="L12" s="531">
        <v>40</v>
      </c>
      <c r="M12" s="521">
        <v>496</v>
      </c>
      <c r="N12" s="527">
        <f t="shared" si="1"/>
        <v>90</v>
      </c>
      <c r="O12" s="528">
        <f t="shared" si="2"/>
        <v>868</v>
      </c>
    </row>
    <row r="13" spans="1:15" ht="27.5" customHeight="1">
      <c r="A13" s="368" t="s">
        <v>38</v>
      </c>
      <c r="B13" s="367" t="s">
        <v>266</v>
      </c>
      <c r="C13" s="519">
        <v>133917</v>
      </c>
      <c r="D13" s="25"/>
      <c r="E13" s="314">
        <v>15.98</v>
      </c>
      <c r="F13" s="529"/>
      <c r="G13" s="521"/>
      <c r="H13" s="526">
        <v>15.91</v>
      </c>
      <c r="I13" s="530">
        <v>40</v>
      </c>
      <c r="J13" s="521">
        <v>248</v>
      </c>
      <c r="K13" s="526">
        <f t="shared" si="0"/>
        <v>31.89</v>
      </c>
      <c r="L13" s="531">
        <v>30</v>
      </c>
      <c r="M13" s="521">
        <v>248</v>
      </c>
      <c r="N13" s="527">
        <f t="shared" si="1"/>
        <v>70</v>
      </c>
      <c r="O13" s="528">
        <f t="shared" si="2"/>
        <v>496</v>
      </c>
    </row>
    <row r="14" spans="1:15" ht="27.5" customHeight="1">
      <c r="A14" s="368" t="s">
        <v>63</v>
      </c>
      <c r="B14" s="367" t="s">
        <v>263</v>
      </c>
      <c r="C14" s="519">
        <v>130183</v>
      </c>
      <c r="D14" s="25"/>
      <c r="E14" s="314">
        <v>15.88</v>
      </c>
      <c r="F14" s="529">
        <v>25</v>
      </c>
      <c r="G14" s="521">
        <v>124</v>
      </c>
      <c r="H14" s="524">
        <v>16.21</v>
      </c>
      <c r="I14" s="532">
        <v>20</v>
      </c>
      <c r="J14" s="521"/>
      <c r="K14" s="526">
        <f t="shared" si="0"/>
        <v>32.09</v>
      </c>
      <c r="L14" s="527">
        <v>20</v>
      </c>
      <c r="M14" s="521"/>
      <c r="N14" s="527">
        <f t="shared" si="1"/>
        <v>65</v>
      </c>
      <c r="O14" s="528">
        <f t="shared" si="2"/>
        <v>124</v>
      </c>
    </row>
    <row r="15" spans="1:15" ht="27.5" customHeight="1">
      <c r="A15" s="368" t="s">
        <v>71</v>
      </c>
      <c r="B15" s="495" t="s">
        <v>250</v>
      </c>
      <c r="C15" s="519">
        <v>133848</v>
      </c>
      <c r="D15" s="25" t="s">
        <v>259</v>
      </c>
      <c r="E15" s="314">
        <v>16</v>
      </c>
      <c r="F15" s="529"/>
      <c r="G15" s="521"/>
      <c r="H15" s="524">
        <v>16.43</v>
      </c>
      <c r="I15" s="525">
        <v>10</v>
      </c>
      <c r="J15" s="521"/>
      <c r="K15" s="526">
        <f t="shared" si="0"/>
        <v>32.43</v>
      </c>
      <c r="L15" s="527">
        <v>10</v>
      </c>
      <c r="M15" s="521"/>
      <c r="N15" s="527">
        <f t="shared" si="1"/>
        <v>20</v>
      </c>
      <c r="O15" s="528">
        <f t="shared" si="2"/>
        <v>0</v>
      </c>
    </row>
    <row r="16" spans="1:15" ht="27.5" customHeight="1">
      <c r="A16" s="368" t="s">
        <v>38</v>
      </c>
      <c r="B16" s="367" t="s">
        <v>264</v>
      </c>
      <c r="C16" s="519">
        <v>132553</v>
      </c>
      <c r="D16" s="25"/>
      <c r="E16" s="314">
        <v>15.94</v>
      </c>
      <c r="F16" s="530">
        <v>10</v>
      </c>
      <c r="G16" s="521"/>
      <c r="H16" s="524">
        <v>16.6</v>
      </c>
      <c r="I16" s="530"/>
      <c r="J16" s="521"/>
      <c r="K16" s="526">
        <f t="shared" si="0"/>
        <v>32.54</v>
      </c>
      <c r="L16" s="527"/>
      <c r="M16" s="521"/>
      <c r="N16" s="527">
        <f t="shared" si="1"/>
        <v>10</v>
      </c>
      <c r="O16" s="528">
        <f t="shared" si="2"/>
        <v>0</v>
      </c>
    </row>
    <row r="17" spans="1:15" ht="27.5" customHeight="1">
      <c r="A17" s="368" t="s">
        <v>28</v>
      </c>
      <c r="B17" s="495" t="s">
        <v>111</v>
      </c>
      <c r="C17" s="519">
        <v>133378</v>
      </c>
      <c r="D17" s="25" t="s">
        <v>259</v>
      </c>
      <c r="E17" s="314">
        <v>15.88</v>
      </c>
      <c r="F17" s="529">
        <v>25</v>
      </c>
      <c r="G17" s="521">
        <v>124</v>
      </c>
      <c r="H17" s="524">
        <v>20.67</v>
      </c>
      <c r="I17" s="525"/>
      <c r="J17" s="521"/>
      <c r="K17" s="526">
        <f t="shared" si="0"/>
        <v>36.550000000000004</v>
      </c>
      <c r="L17" s="531"/>
      <c r="M17" s="521"/>
      <c r="N17" s="527">
        <f t="shared" si="1"/>
        <v>25</v>
      </c>
      <c r="O17" s="528">
        <f t="shared" si="2"/>
        <v>124</v>
      </c>
    </row>
    <row r="18" spans="1:15" ht="27.5" customHeight="1">
      <c r="A18" s="368" t="s">
        <v>228</v>
      </c>
      <c r="B18" s="495" t="s">
        <v>120</v>
      </c>
      <c r="C18" s="519">
        <v>130049</v>
      </c>
      <c r="D18" s="25" t="s">
        <v>259</v>
      </c>
      <c r="E18" s="314">
        <v>15.87</v>
      </c>
      <c r="F18" s="529">
        <v>40</v>
      </c>
      <c r="G18" s="521">
        <v>496</v>
      </c>
      <c r="H18" s="524">
        <v>20.72</v>
      </c>
      <c r="I18" s="525"/>
      <c r="J18" s="521"/>
      <c r="K18" s="526">
        <f t="shared" si="0"/>
        <v>36.589999999999996</v>
      </c>
      <c r="L18" s="527"/>
      <c r="M18" s="521"/>
      <c r="N18" s="527">
        <f t="shared" si="1"/>
        <v>40</v>
      </c>
      <c r="O18" s="528">
        <f t="shared" si="2"/>
        <v>496</v>
      </c>
    </row>
    <row r="19" spans="1:15" ht="27.5" customHeight="1">
      <c r="A19" s="368" t="s">
        <v>63</v>
      </c>
      <c r="B19" s="495" t="s">
        <v>239</v>
      </c>
      <c r="C19" s="519">
        <v>132283</v>
      </c>
      <c r="D19" s="25" t="s">
        <v>259</v>
      </c>
      <c r="E19" s="314">
        <v>15.98</v>
      </c>
      <c r="F19" s="529"/>
      <c r="G19" s="521"/>
      <c r="H19" s="524">
        <v>20.69</v>
      </c>
      <c r="I19" s="530"/>
      <c r="J19" s="521"/>
      <c r="K19" s="526">
        <f t="shared" si="0"/>
        <v>36.67</v>
      </c>
      <c r="L19" s="527"/>
      <c r="M19" s="521"/>
      <c r="N19" s="527">
        <f t="shared" si="1"/>
        <v>0</v>
      </c>
      <c r="O19" s="528">
        <f t="shared" si="2"/>
        <v>0</v>
      </c>
    </row>
    <row r="20" spans="1:15" s="41" customFormat="1" ht="27.5" customHeight="1">
      <c r="A20" s="27"/>
      <c r="B20" s="45"/>
      <c r="C20" s="180"/>
      <c r="D20" s="161"/>
      <c r="E20" s="24"/>
      <c r="F20" s="24"/>
      <c r="G20" s="150"/>
      <c r="H20" s="65"/>
      <c r="I20" s="23"/>
      <c r="J20" s="65"/>
      <c r="K20" s="23"/>
      <c r="L20" s="67"/>
      <c r="M20" s="65"/>
      <c r="N20" s="181"/>
      <c r="O20" s="72"/>
    </row>
    <row r="21" spans="1:15" ht="15">
      <c r="A21" s="55"/>
      <c r="B21" s="55"/>
      <c r="C21" s="55"/>
      <c r="D21" s="56"/>
      <c r="E21" s="57"/>
      <c r="F21" s="55"/>
      <c r="G21" s="151"/>
      <c r="H21" s="66"/>
      <c r="I21" s="55"/>
      <c r="J21" s="151"/>
      <c r="K21" s="55"/>
      <c r="L21" s="58"/>
      <c r="M21" s="151"/>
      <c r="N21" s="67"/>
      <c r="O21" s="55"/>
    </row>
    <row r="22" spans="1:15" ht="15">
      <c r="A22" s="55"/>
      <c r="F22">
        <f>SUM(F10:F19)</f>
        <v>210</v>
      </c>
      <c r="G22" s="1">
        <f aca="true" t="shared" si="3" ref="G22:N22">SUM(G10:G19)</f>
        <v>2480</v>
      </c>
      <c r="I22">
        <f t="shared" si="3"/>
        <v>210</v>
      </c>
      <c r="J22" s="1">
        <f t="shared" si="3"/>
        <v>1240</v>
      </c>
      <c r="L22">
        <f t="shared" si="3"/>
        <v>210</v>
      </c>
      <c r="M22" s="1">
        <f t="shared" si="3"/>
        <v>2480</v>
      </c>
      <c r="N22">
        <f t="shared" si="3"/>
        <v>630</v>
      </c>
      <c r="O22" s="59">
        <f>SUM(O10:O20)</f>
        <v>6200</v>
      </c>
    </row>
    <row r="23" spans="1:15" ht="15">
      <c r="A23" s="55"/>
      <c r="L23" s="9"/>
      <c r="M23" s="55"/>
      <c r="N23" s="55"/>
      <c r="O23" s="59"/>
    </row>
    <row r="24" spans="1:15" ht="24.5" customHeight="1">
      <c r="A24" s="184" t="s">
        <v>75</v>
      </c>
      <c r="B24" s="184" t="s">
        <v>76</v>
      </c>
      <c r="C24" s="184" t="s">
        <v>77</v>
      </c>
      <c r="L24" s="4"/>
      <c r="M24" s="55"/>
      <c r="N24" s="55"/>
      <c r="O24" s="55"/>
    </row>
    <row r="25" spans="1:15" ht="24.5" customHeight="1">
      <c r="A25" s="368" t="s">
        <v>63</v>
      </c>
      <c r="B25" s="495" t="s">
        <v>125</v>
      </c>
      <c r="C25" s="182">
        <v>170</v>
      </c>
      <c r="L25" s="4"/>
      <c r="M25" s="55"/>
      <c r="N25" s="55"/>
      <c r="O25" s="55"/>
    </row>
    <row r="26" spans="1:15" ht="24.5" customHeight="1">
      <c r="A26" s="368" t="s">
        <v>228</v>
      </c>
      <c r="B26" s="495" t="s">
        <v>120</v>
      </c>
      <c r="C26" s="182">
        <v>40</v>
      </c>
      <c r="L26" s="4"/>
      <c r="M26" s="55"/>
      <c r="N26" s="55"/>
      <c r="O26" s="55"/>
    </row>
    <row r="27" spans="1:15" ht="24.5" customHeight="1">
      <c r="A27" s="368" t="s">
        <v>28</v>
      </c>
      <c r="B27" s="495" t="s">
        <v>111</v>
      </c>
      <c r="C27" s="182">
        <v>25</v>
      </c>
      <c r="L27" s="4"/>
      <c r="M27" s="55"/>
      <c r="N27" s="55"/>
      <c r="O27" s="55"/>
    </row>
    <row r="28" spans="1:3" ht="24.5" customHeight="1">
      <c r="A28" s="368" t="s">
        <v>63</v>
      </c>
      <c r="B28" s="495" t="s">
        <v>239</v>
      </c>
      <c r="C28" s="182">
        <v>0</v>
      </c>
    </row>
    <row r="29" spans="1:3" ht="24.5" customHeight="1">
      <c r="A29" s="368" t="s">
        <v>71</v>
      </c>
      <c r="B29" s="495" t="s">
        <v>250</v>
      </c>
      <c r="C29" s="182">
        <v>20</v>
      </c>
    </row>
    <row r="30" spans="1:3" ht="24.5" customHeight="1">
      <c r="A30" s="330"/>
      <c r="B30" s="298"/>
      <c r="C30" s="182"/>
    </row>
    <row r="31" spans="1:3" ht="24.5" customHeight="1">
      <c r="A31" s="202"/>
      <c r="B31" s="202"/>
      <c r="C31" s="182"/>
    </row>
    <row r="32" spans="1:3" ht="24.5" customHeight="1">
      <c r="A32" s="202"/>
      <c r="B32" s="202"/>
      <c r="C32" s="182"/>
    </row>
    <row r="33" spans="1:3" ht="24.5" customHeight="1">
      <c r="A33" s="186"/>
      <c r="B33" s="191"/>
      <c r="C33" s="69"/>
    </row>
    <row r="34" spans="1:3" ht="24.5" customHeight="1">
      <c r="A34" s="186"/>
      <c r="B34" s="191"/>
      <c r="C34" s="69"/>
    </row>
    <row r="35" spans="1:3" ht="24.5" customHeight="1">
      <c r="A35" s="185"/>
      <c r="B35" s="187"/>
      <c r="C35" s="69"/>
    </row>
    <row r="36" ht="24.5" customHeight="1"/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84" zoomScaleNormal="84" workbookViewId="0" topLeftCell="A1">
      <selection activeCell="L5" sqref="L5"/>
    </sheetView>
  </sheetViews>
  <sheetFormatPr defaultColWidth="8.8515625" defaultRowHeight="15"/>
  <cols>
    <col min="1" max="1" width="14.28125" style="0" customWidth="1"/>
    <col min="2" max="2" width="28.28125" style="0" customWidth="1"/>
    <col min="3" max="3" width="14.28125" style="0" customWidth="1"/>
    <col min="4" max="4" width="11.140625" style="0" bestFit="1" customWidth="1"/>
    <col min="7" max="7" width="12.8515625" style="0" customWidth="1"/>
    <col min="10" max="10" width="14.28125" style="0" customWidth="1"/>
    <col min="12" max="12" width="13.140625" style="0" customWidth="1"/>
    <col min="13" max="13" width="14.140625" style="0" customWidth="1"/>
    <col min="14" max="14" width="11.7109375" style="0" customWidth="1"/>
    <col min="15" max="15" width="17.28125" style="0" customWidth="1"/>
  </cols>
  <sheetData>
    <row r="1" spans="1:15" ht="16">
      <c r="A1" s="242"/>
      <c r="B1" s="243"/>
      <c r="C1" s="243"/>
      <c r="D1" s="243"/>
      <c r="E1" s="243"/>
      <c r="F1" s="639" t="s">
        <v>1</v>
      </c>
      <c r="G1" s="639"/>
      <c r="H1" s="243"/>
      <c r="I1" s="243" t="s">
        <v>2</v>
      </c>
      <c r="J1" s="243"/>
      <c r="K1" s="215"/>
      <c r="L1" s="215"/>
      <c r="M1" s="215"/>
      <c r="N1" s="215"/>
      <c r="O1" s="215"/>
    </row>
    <row r="2" spans="1:15" ht="16">
      <c r="A2" s="242">
        <v>48</v>
      </c>
      <c r="B2" s="243" t="s">
        <v>3</v>
      </c>
      <c r="C2" s="244">
        <f>A4*2/5</f>
        <v>768</v>
      </c>
      <c r="D2" s="245" t="s">
        <v>4</v>
      </c>
      <c r="E2" s="243"/>
      <c r="F2" s="243">
        <v>1</v>
      </c>
      <c r="G2" s="246">
        <f>C2*0.4</f>
        <v>307.20000000000005</v>
      </c>
      <c r="H2" s="243"/>
      <c r="I2" s="243">
        <v>1</v>
      </c>
      <c r="J2" s="247">
        <f>C3*0.4</f>
        <v>153.60000000000002</v>
      </c>
      <c r="K2" s="215"/>
      <c r="L2" s="215"/>
      <c r="M2" s="248"/>
      <c r="N2" s="215"/>
      <c r="O2" s="248"/>
    </row>
    <row r="3" spans="1:15" ht="16">
      <c r="A3" s="249">
        <v>40</v>
      </c>
      <c r="B3" s="243" t="s">
        <v>0</v>
      </c>
      <c r="C3" s="244">
        <f>A4*1/5</f>
        <v>384</v>
      </c>
      <c r="D3" s="243" t="s">
        <v>2</v>
      </c>
      <c r="E3" s="243"/>
      <c r="F3" s="243">
        <v>2</v>
      </c>
      <c r="G3" s="246">
        <f>C2*0.3</f>
        <v>230.39999999999998</v>
      </c>
      <c r="H3" s="243"/>
      <c r="I3" s="243">
        <v>2</v>
      </c>
      <c r="J3" s="246">
        <f>C3*0.3</f>
        <v>115.19999999999999</v>
      </c>
      <c r="K3" s="215"/>
      <c r="L3" s="248"/>
      <c r="M3" s="248"/>
      <c r="N3" s="215"/>
      <c r="O3" s="215"/>
    </row>
    <row r="4" spans="1:15" ht="17" thickBot="1">
      <c r="A4" s="249">
        <f>SUM(A2*A3)</f>
        <v>1920</v>
      </c>
      <c r="B4" s="243" t="s">
        <v>5</v>
      </c>
      <c r="C4" s="250">
        <f>A4*2/5</f>
        <v>768</v>
      </c>
      <c r="D4" s="243" t="s">
        <v>6</v>
      </c>
      <c r="E4" s="243"/>
      <c r="F4" s="243">
        <v>3</v>
      </c>
      <c r="G4" s="246">
        <f>C2*0.2</f>
        <v>153.60000000000002</v>
      </c>
      <c r="H4" s="243"/>
      <c r="I4" s="243">
        <v>3</v>
      </c>
      <c r="J4" s="246">
        <f>C3*0.2</f>
        <v>76.80000000000001</v>
      </c>
      <c r="K4" s="215"/>
      <c r="L4" s="248"/>
      <c r="M4" s="248"/>
      <c r="N4" s="215"/>
      <c r="O4" s="215"/>
    </row>
    <row r="5" spans="1:15" ht="17" thickBot="1">
      <c r="A5" s="242"/>
      <c r="B5" s="243"/>
      <c r="C5" s="246">
        <f>SUM(C2:C4)</f>
        <v>1920</v>
      </c>
      <c r="D5" s="243"/>
      <c r="E5" s="243"/>
      <c r="F5" s="243">
        <v>4</v>
      </c>
      <c r="G5" s="251">
        <f>C2*0.1</f>
        <v>76.80000000000001</v>
      </c>
      <c r="H5" s="243"/>
      <c r="I5" s="243">
        <v>4</v>
      </c>
      <c r="J5" s="251">
        <f>C3*0.1</f>
        <v>38.400000000000006</v>
      </c>
      <c r="K5" s="215"/>
      <c r="L5" s="248"/>
      <c r="M5" s="215"/>
      <c r="N5" s="215"/>
      <c r="O5" s="215"/>
    </row>
    <row r="6" spans="1:15" ht="16">
      <c r="A6" s="242"/>
      <c r="B6" s="243"/>
      <c r="C6" s="243"/>
      <c r="D6" s="243"/>
      <c r="E6" s="243"/>
      <c r="F6" s="243"/>
      <c r="G6" s="246">
        <f>SUM(G2:G5)</f>
        <v>768</v>
      </c>
      <c r="H6" s="243"/>
      <c r="I6" s="243"/>
      <c r="J6" s="246">
        <f>SUM(J2:J5)</f>
        <v>384</v>
      </c>
      <c r="K6" s="215"/>
      <c r="L6" s="215"/>
      <c r="M6" s="215"/>
      <c r="N6" s="215"/>
      <c r="O6" s="215"/>
    </row>
    <row r="7" spans="1:15" ht="16">
      <c r="A7" s="215"/>
      <c r="B7" s="215"/>
      <c r="C7" s="215"/>
      <c r="D7" s="248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1:15" ht="16">
      <c r="A8" s="215"/>
      <c r="B8" s="215"/>
      <c r="C8" s="215"/>
      <c r="D8" s="248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16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6">
      <c r="A10" s="252" t="s">
        <v>25</v>
      </c>
      <c r="B10" s="252"/>
      <c r="C10" s="253"/>
      <c r="D10" s="254"/>
      <c r="E10" s="255"/>
      <c r="F10" s="255"/>
      <c r="G10" s="256"/>
      <c r="H10" s="255"/>
      <c r="I10" s="255"/>
      <c r="J10" s="255"/>
      <c r="K10" s="255"/>
      <c r="L10" s="255"/>
      <c r="M10" s="255"/>
      <c r="N10" s="253"/>
      <c r="O10" s="253"/>
    </row>
    <row r="11" spans="1:15" ht="24" customHeight="1">
      <c r="A11" s="257" t="s">
        <v>9</v>
      </c>
      <c r="B11" s="257" t="s">
        <v>8</v>
      </c>
      <c r="C11" s="257" t="s">
        <v>10</v>
      </c>
      <c r="D11" s="257" t="s">
        <v>11</v>
      </c>
      <c r="E11" s="239" t="s">
        <v>12</v>
      </c>
      <c r="F11" s="258" t="s">
        <v>13</v>
      </c>
      <c r="G11" s="259" t="s">
        <v>14</v>
      </c>
      <c r="H11" s="260" t="s">
        <v>15</v>
      </c>
      <c r="I11" s="258" t="s">
        <v>13</v>
      </c>
      <c r="J11" s="261" t="s">
        <v>14</v>
      </c>
      <c r="K11" s="260" t="s">
        <v>16</v>
      </c>
      <c r="L11" s="258" t="s">
        <v>13</v>
      </c>
      <c r="M11" s="261" t="s">
        <v>14</v>
      </c>
      <c r="N11" s="262" t="s">
        <v>17</v>
      </c>
      <c r="O11" s="261" t="s">
        <v>18</v>
      </c>
    </row>
    <row r="12" spans="1:15" ht="24" customHeight="1">
      <c r="A12" s="368" t="s">
        <v>28</v>
      </c>
      <c r="B12" s="367" t="s">
        <v>261</v>
      </c>
      <c r="C12" s="519">
        <v>133399</v>
      </c>
      <c r="D12" s="69"/>
      <c r="E12" s="25">
        <v>73</v>
      </c>
      <c r="F12" s="345">
        <v>40</v>
      </c>
      <c r="G12" s="346">
        <v>179.20000000000002</v>
      </c>
      <c r="H12" s="213">
        <v>77</v>
      </c>
      <c r="I12" s="345">
        <v>60</v>
      </c>
      <c r="J12" s="349">
        <v>384</v>
      </c>
      <c r="K12" s="214">
        <f>SUM(H12,E12)</f>
        <v>150</v>
      </c>
      <c r="L12" s="345">
        <v>60</v>
      </c>
      <c r="M12" s="346">
        <v>332</v>
      </c>
      <c r="N12" s="347">
        <f>SUM(L12,I12,F12)</f>
        <v>160</v>
      </c>
      <c r="O12" s="348">
        <f>(SUM(M12,G12,J12))</f>
        <v>895.2</v>
      </c>
    </row>
    <row r="13" spans="1:15" ht="24" customHeight="1">
      <c r="A13" s="368" t="s">
        <v>71</v>
      </c>
      <c r="B13" s="364" t="s">
        <v>212</v>
      </c>
      <c r="C13" s="519">
        <v>133849</v>
      </c>
      <c r="D13" s="69" t="s">
        <v>259</v>
      </c>
      <c r="E13" s="25">
        <v>81</v>
      </c>
      <c r="F13" s="345">
        <v>60</v>
      </c>
      <c r="G13" s="346">
        <v>332.80000000000007</v>
      </c>
      <c r="H13" s="351">
        <v>0</v>
      </c>
      <c r="I13" s="345"/>
      <c r="J13" s="346"/>
      <c r="K13" s="214">
        <f>SUM(H13,E13)</f>
        <v>81</v>
      </c>
      <c r="L13" s="345">
        <v>50</v>
      </c>
      <c r="M13" s="346">
        <v>256</v>
      </c>
      <c r="N13" s="347">
        <f>SUM(L13,I13,F13)</f>
        <v>110</v>
      </c>
      <c r="O13" s="348">
        <f>(SUM(M13,G13,J13))</f>
        <v>588.8000000000001</v>
      </c>
    </row>
    <row r="14" spans="1:15" ht="24" customHeight="1">
      <c r="A14" s="368" t="s">
        <v>71</v>
      </c>
      <c r="B14" s="367" t="s">
        <v>171</v>
      </c>
      <c r="C14" s="519">
        <v>133864</v>
      </c>
      <c r="D14" s="69"/>
      <c r="E14" s="25">
        <v>75</v>
      </c>
      <c r="F14" s="345">
        <v>50</v>
      </c>
      <c r="G14" s="346">
        <v>255.99999999999997</v>
      </c>
      <c r="H14" s="214">
        <v>0</v>
      </c>
      <c r="I14" s="345"/>
      <c r="J14" s="346"/>
      <c r="K14" s="214">
        <f>SUM(H14,E14)</f>
        <v>75</v>
      </c>
      <c r="L14" s="345">
        <v>40</v>
      </c>
      <c r="M14" s="346">
        <v>179</v>
      </c>
      <c r="N14" s="347">
        <f>SUM(L14,I14,F14)</f>
        <v>90</v>
      </c>
      <c r="O14" s="348">
        <f>(SUM(M14,G14,J14))</f>
        <v>435</v>
      </c>
    </row>
    <row r="15" spans="1:15" ht="24" customHeight="1">
      <c r="A15" s="357"/>
      <c r="B15" s="358"/>
      <c r="C15" s="522"/>
      <c r="D15" s="69"/>
      <c r="E15" s="344"/>
      <c r="F15" s="345"/>
      <c r="G15" s="346"/>
      <c r="H15" s="214"/>
      <c r="I15" s="345"/>
      <c r="J15" s="350"/>
      <c r="K15" s="214">
        <f aca="true" t="shared" si="0" ref="K15:K22">SUM(H15,E15)</f>
        <v>0</v>
      </c>
      <c r="L15" s="345"/>
      <c r="M15" s="350"/>
      <c r="N15" s="347">
        <f aca="true" t="shared" si="1" ref="N15:N22">SUM(L15,I15,F15)</f>
        <v>0</v>
      </c>
      <c r="O15" s="348">
        <f aca="true" t="shared" si="2" ref="O15:O22">(SUM(M15,G15,J15))</f>
        <v>0</v>
      </c>
    </row>
    <row r="16" spans="1:15" ht="24" customHeight="1">
      <c r="A16" s="357"/>
      <c r="B16" s="358"/>
      <c r="C16" s="357"/>
      <c r="D16" s="69"/>
      <c r="E16" s="344"/>
      <c r="F16" s="345"/>
      <c r="G16" s="346"/>
      <c r="H16" s="214"/>
      <c r="I16" s="345"/>
      <c r="J16" s="350"/>
      <c r="K16" s="214">
        <f t="shared" si="0"/>
        <v>0</v>
      </c>
      <c r="L16" s="345"/>
      <c r="M16" s="350"/>
      <c r="N16" s="347">
        <f t="shared" si="1"/>
        <v>0</v>
      </c>
      <c r="O16" s="348">
        <f t="shared" si="2"/>
        <v>0</v>
      </c>
    </row>
    <row r="17" spans="1:15" ht="24" customHeight="1">
      <c r="A17" s="357"/>
      <c r="B17" s="358"/>
      <c r="C17" s="357"/>
      <c r="D17" s="69"/>
      <c r="E17" s="344"/>
      <c r="F17" s="345"/>
      <c r="G17" s="346"/>
      <c r="H17" s="213"/>
      <c r="I17" s="345"/>
      <c r="J17" s="346"/>
      <c r="K17" s="214">
        <f t="shared" si="0"/>
        <v>0</v>
      </c>
      <c r="L17" s="345"/>
      <c r="M17" s="350"/>
      <c r="N17" s="347">
        <f t="shared" si="1"/>
        <v>0</v>
      </c>
      <c r="O17" s="348">
        <f t="shared" si="2"/>
        <v>0</v>
      </c>
    </row>
    <row r="18" spans="1:15" ht="24" customHeight="1">
      <c r="A18" s="359"/>
      <c r="B18" s="359"/>
      <c r="C18" s="359"/>
      <c r="D18" s="69"/>
      <c r="E18" s="344"/>
      <c r="F18" s="345"/>
      <c r="G18" s="346"/>
      <c r="H18" s="214"/>
      <c r="I18" s="345"/>
      <c r="J18" s="350"/>
      <c r="K18" s="214">
        <f t="shared" si="0"/>
        <v>0</v>
      </c>
      <c r="L18" s="345"/>
      <c r="M18" s="346"/>
      <c r="N18" s="347">
        <f t="shared" si="1"/>
        <v>0</v>
      </c>
      <c r="O18" s="348">
        <f t="shared" si="2"/>
        <v>0</v>
      </c>
    </row>
    <row r="19" spans="1:15" ht="24" customHeight="1">
      <c r="A19" s="357"/>
      <c r="B19" s="356"/>
      <c r="C19" s="357"/>
      <c r="D19" s="69"/>
      <c r="E19" s="344"/>
      <c r="F19" s="345"/>
      <c r="G19" s="346"/>
      <c r="H19" s="213"/>
      <c r="I19" s="345"/>
      <c r="J19" s="349"/>
      <c r="K19" s="214">
        <f t="shared" si="0"/>
        <v>0</v>
      </c>
      <c r="L19" s="345"/>
      <c r="M19" s="346"/>
      <c r="N19" s="347">
        <f t="shared" si="1"/>
        <v>0</v>
      </c>
      <c r="O19" s="348">
        <f t="shared" si="2"/>
        <v>0</v>
      </c>
    </row>
    <row r="20" spans="1:15" ht="24" customHeight="1">
      <c r="A20" s="357"/>
      <c r="B20" s="358"/>
      <c r="C20" s="357"/>
      <c r="D20" s="69"/>
      <c r="E20" s="340"/>
      <c r="F20" s="345"/>
      <c r="G20" s="346"/>
      <c r="H20" s="213"/>
      <c r="I20" s="345"/>
      <c r="J20" s="346"/>
      <c r="K20" s="214">
        <f t="shared" si="0"/>
        <v>0</v>
      </c>
      <c r="L20" s="345"/>
      <c r="M20" s="346"/>
      <c r="N20" s="347">
        <f t="shared" si="1"/>
        <v>0</v>
      </c>
      <c r="O20" s="348">
        <f t="shared" si="2"/>
        <v>0</v>
      </c>
    </row>
    <row r="21" spans="1:15" ht="25" customHeight="1">
      <c r="A21" s="357"/>
      <c r="B21" s="358"/>
      <c r="C21" s="357"/>
      <c r="D21" s="69"/>
      <c r="E21" s="344"/>
      <c r="F21" s="345"/>
      <c r="G21" s="346"/>
      <c r="H21" s="213"/>
      <c r="I21" s="345"/>
      <c r="J21" s="346"/>
      <c r="K21" s="214">
        <f t="shared" si="0"/>
        <v>0</v>
      </c>
      <c r="L21" s="345"/>
      <c r="M21" s="346"/>
      <c r="N21" s="347">
        <f t="shared" si="1"/>
        <v>0</v>
      </c>
      <c r="O21" s="348">
        <f t="shared" si="2"/>
        <v>0</v>
      </c>
    </row>
    <row r="22" spans="1:15" ht="25.5" customHeight="1">
      <c r="A22" s="357"/>
      <c r="B22" s="358"/>
      <c r="C22" s="357"/>
      <c r="D22" s="212"/>
      <c r="E22" s="344"/>
      <c r="F22" s="345"/>
      <c r="G22" s="346"/>
      <c r="H22" s="212"/>
      <c r="I22" s="345"/>
      <c r="J22" s="346"/>
      <c r="K22" s="212">
        <f t="shared" si="0"/>
        <v>0</v>
      </c>
      <c r="L22" s="345"/>
      <c r="M22" s="346"/>
      <c r="N22" s="347">
        <f t="shared" si="1"/>
        <v>0</v>
      </c>
      <c r="O22" s="348">
        <f t="shared" si="2"/>
        <v>0</v>
      </c>
    </row>
    <row r="23" spans="1:16" ht="16">
      <c r="A23" s="215"/>
      <c r="B23" s="215"/>
      <c r="C23" s="215"/>
      <c r="D23" s="215"/>
      <c r="E23" s="215"/>
      <c r="F23" s="215">
        <f>SUM(F12:F22)</f>
        <v>150</v>
      </c>
      <c r="G23" s="594">
        <f aca="true" t="shared" si="3" ref="G23:O23">SUM(G12:G22)</f>
        <v>768.0000000000001</v>
      </c>
      <c r="H23" s="215"/>
      <c r="I23" s="215">
        <f t="shared" si="3"/>
        <v>60</v>
      </c>
      <c r="J23" s="594">
        <f t="shared" si="3"/>
        <v>384</v>
      </c>
      <c r="K23" s="215"/>
      <c r="L23" s="215">
        <f t="shared" si="3"/>
        <v>150</v>
      </c>
      <c r="M23" s="215">
        <f t="shared" si="3"/>
        <v>767</v>
      </c>
      <c r="N23" s="215">
        <f t="shared" si="3"/>
        <v>360</v>
      </c>
      <c r="O23" s="594">
        <f t="shared" si="3"/>
        <v>1919</v>
      </c>
      <c r="P23" s="215"/>
    </row>
    <row r="25" spans="1:3" ht="28" customHeight="1">
      <c r="A25" s="368" t="s">
        <v>71</v>
      </c>
      <c r="B25" s="364" t="s">
        <v>212</v>
      </c>
      <c r="C25" s="69">
        <v>110</v>
      </c>
    </row>
    <row r="26" spans="1:3" ht="28" customHeight="1">
      <c r="A26" s="357"/>
      <c r="B26" s="356"/>
      <c r="C26" s="69"/>
    </row>
    <row r="27" spans="1:3" ht="28" customHeight="1">
      <c r="A27" s="292"/>
      <c r="B27" s="293"/>
      <c r="C27" s="69"/>
    </row>
    <row r="28" spans="1:3" ht="28" customHeight="1">
      <c r="A28" s="292"/>
      <c r="B28" s="293"/>
      <c r="C28" s="69"/>
    </row>
    <row r="29" spans="1:3" ht="28" customHeight="1">
      <c r="A29" s="292"/>
      <c r="B29" s="293"/>
      <c r="C29" s="69"/>
    </row>
    <row r="30" spans="1:3" ht="28" customHeight="1">
      <c r="A30" s="292"/>
      <c r="B30" s="293"/>
      <c r="C30" s="69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Tibba Smith</dc:creator>
  <cp:keywords/>
  <dc:description/>
  <cp:lastModifiedBy>Microsoft Office User</cp:lastModifiedBy>
  <cp:lastPrinted>2016-10-30T02:33:42Z</cp:lastPrinted>
  <dcterms:created xsi:type="dcterms:W3CDTF">2016-03-15T18:34:21Z</dcterms:created>
  <dcterms:modified xsi:type="dcterms:W3CDTF">2016-10-31T13:21:23Z</dcterms:modified>
  <cp:category/>
  <cp:version/>
  <cp:contentType/>
  <cp:contentStatus/>
</cp:coreProperties>
</file>